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Oaxaca Pu Estatal\"/>
    </mc:Choice>
  </mc:AlternateContent>
  <bookViews>
    <workbookView xWindow="120" yWindow="120" windowWidth="15180" windowHeight="8070" tabRatio="688" firstSheet="4" activeTab="6"/>
  </bookViews>
  <sheets>
    <sheet name="N_Campos Generales" sheetId="4" r:id="rId1"/>
    <sheet name="N_Campos Especificos" sheetId="5" r:id="rId2"/>
    <sheet name="a) Mano de Obra Anexo 16a" sheetId="19" r:id="rId3"/>
    <sheet name="b)Maquinaria Anexo 16b" sheetId="17" r:id="rId4"/>
    <sheet name="c)Materiales Anexo 16c" sheetId="23" r:id="rId5"/>
    <sheet name="d)Mano de Obra Anexo 30a" sheetId="1" r:id="rId6"/>
    <sheet name="e)Maquinaria Anexo 30b" sheetId="22" r:id="rId7"/>
    <sheet name="f)Materiales Anexo 30c" sheetId="18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11" i="1" l="1"/>
  <c r="B10" i="1"/>
  <c r="E18" i="22" l="1"/>
  <c r="A21" i="23" l="1"/>
  <c r="A20" i="23"/>
  <c r="B11" i="23"/>
  <c r="H10" i="23"/>
  <c r="F10" i="23"/>
  <c r="B10" i="23"/>
  <c r="B8" i="23"/>
  <c r="H7" i="23"/>
  <c r="F7" i="23"/>
  <c r="B7" i="23"/>
  <c r="A22" i="22"/>
  <c r="A21" i="22"/>
  <c r="B11" i="22"/>
  <c r="H10" i="22"/>
  <c r="F10" i="22"/>
  <c r="B10" i="22"/>
  <c r="B8" i="22"/>
  <c r="H7" i="22"/>
  <c r="F7" i="22"/>
  <c r="B7" i="22"/>
  <c r="B11" i="18" l="1"/>
  <c r="B11" i="17"/>
  <c r="B11" i="19"/>
  <c r="A21" i="19" l="1"/>
  <c r="A20" i="19"/>
  <c r="H10" i="19"/>
  <c r="F10" i="19"/>
  <c r="B10" i="19"/>
  <c r="B8" i="19"/>
  <c r="H7" i="19"/>
  <c r="F7" i="19"/>
  <c r="B7" i="19"/>
  <c r="A22" i="18" l="1"/>
  <c r="A21" i="18"/>
  <c r="H10" i="18"/>
  <c r="F10" i="18"/>
  <c r="B10" i="18"/>
  <c r="B8" i="18"/>
  <c r="H7" i="18"/>
  <c r="F7" i="18"/>
  <c r="B7" i="18"/>
  <c r="A21" i="17"/>
  <c r="A20" i="17"/>
  <c r="H10" i="17"/>
  <c r="F10" i="17"/>
  <c r="B10" i="17"/>
  <c r="B8" i="17"/>
  <c r="H7" i="17"/>
  <c r="F7" i="17"/>
  <c r="B7" i="17"/>
  <c r="A21" i="1" l="1"/>
  <c r="A20" i="1"/>
  <c r="H7" i="1" l="1"/>
  <c r="H10" i="1"/>
  <c r="F10" i="1"/>
  <c r="B8" i="1"/>
  <c r="F7" i="1"/>
  <c r="B7" i="1"/>
</calcChain>
</file>

<file path=xl/sharedStrings.xml><?xml version="1.0" encoding="utf-8"?>
<sst xmlns="http://schemas.openxmlformats.org/spreadsheetml/2006/main" count="427" uniqueCount="271">
  <si>
    <t>{titulos}</t>
  </si>
  <si>
    <t>Fecha:</t>
  </si>
  <si>
    <t>Código</t>
  </si>
  <si>
    <t>Unidad</t>
  </si>
  <si>
    <t>{titulomeses}</t>
  </si>
  <si>
    <t>{detalle}</t>
  </si>
  <si>
    <t>{unidad}</t>
  </si>
  <si>
    <t>{fin del reporte}</t>
  </si>
  <si>
    <t>Costo Directo por Hora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</si>
  <si>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</si>
  <si>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</si>
  <si>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</si>
  <si>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</si>
  <si>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</si>
  <si>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</si>
  <si>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</si>
  <si>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</si>
  <si>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</si>
  <si>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</si>
  <si>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</si>
  <si>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</si>
  <si>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</si>
  <si>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</si>
  <si>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</si>
  <si>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</si>
  <si>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</si>
  <si>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</si>
  <si>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</si>
  <si>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</si>
  <si>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</si>
  <si>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</si>
  <si>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</si>
  <si>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</si>
  <si>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</si>
  <si>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</si>
  <si>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</si>
  <si>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</si>
  <si>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</si>
  <si>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</si>
  <si>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</si>
  <si>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</si>
  <si>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</si>
  <si>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</si>
  <si>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</si>
  <si>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</si>
  <si>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</si>
  <si>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</si>
  <si>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</si>
  <si>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</si>
  <si>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</si>
  <si>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</si>
  <si>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</si>
  <si>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</si>
  <si>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</si>
  <si>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</si>
  <si>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</si>
  <si>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</si>
  <si>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</si>
  <si>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</si>
  <si>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</si>
  <si>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</si>
  <si>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</si>
  <si>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</si>
  <si>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</si>
  <si>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</si>
  <si>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</si>
  <si>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</si>
  <si>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</si>
  <si>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</si>
  <si>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</si>
  <si>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</si>
  <si>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</si>
  <si>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</si>
  <si>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</si>
  <si>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</si>
  <si>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</si>
  <si>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</si>
  <si>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</si>
  <si>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</si>
  <si>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</si>
  <si>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</si>
  <si>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</si>
  <si>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</si>
  <si>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</si>
  <si>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</si>
  <si>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</si>
  <si>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</si>
  <si>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</si>
  <si>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</si>
  <si>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</si>
  <si>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</si>
  <si>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</si>
  <si>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</si>
  <si>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</si>
  <si>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</si>
  <si>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</si>
  <si>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</si>
  <si>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</si>
  <si>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</si>
  <si>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</si>
  <si>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</si>
  <si>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</si>
  <si>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</si>
  <si>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</si>
  <si>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</si>
  <si>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</si>
  <si>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</si>
  <si>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</si>
  <si>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</si>
  <si>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</si>
  <si>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</si>
  <si>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</si>
  <si>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</si>
  <si>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</si>
  <si>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</si>
  <si>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</si>
  <si>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</si>
  <si>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</si>
  <si>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</si>
  <si>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</si>
  <si>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</si>
  <si>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</si>
  <si>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</si>
  <si>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</si>
  <si>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</si>
  <si>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</si>
  <si>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</si>
  <si>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</si>
  <si>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</si>
  <si>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</si>
  <si>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</si>
  <si>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</si>
  <si>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</si>
  <si>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</si>
  <si>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</si>
  <si>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</si>
  <si>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</si>
  <si>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</si>
  <si>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</si>
  <si>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</si>
  <si>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</si>
  <si>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</si>
  <si>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</si>
  <si>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</si>
  <si>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</si>
  <si>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</si>
  <si>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</si>
  <si>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</si>
  <si>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</si>
  <si>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</si>
  <si>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</si>
  <si>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</si>
  <si>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</si>
  <si>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</si>
  <si>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</si>
  <si>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</si>
  <si>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</si>
  <si>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</si>
  <si>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</si>
  <si>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</si>
  <si>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</si>
  <si>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</si>
  <si>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</si>
  <si>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</si>
  <si>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</si>
  <si>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</si>
  <si>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</si>
  <si>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</si>
  <si>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</si>
  <si>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</si>
  <si>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</si>
  <si>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</si>
  <si>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</si>
  <si>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</si>
  <si>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</si>
  <si>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</si>
  <si>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</si>
  <si>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</si>
  <si>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</si>
  <si>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</si>
  <si>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</si>
  <si>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</si>
  <si>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</si>
  <si>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</si>
  <si>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</si>
  <si>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</si>
  <si>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</si>
  <si>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</si>
  <si>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</si>
  <si>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</si>
  <si>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</si>
  <si>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</si>
  <si>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</si>
  <si>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</si>
  <si>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</si>
  <si>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</si>
  <si>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</si>
  <si>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</si>
  <si>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</si>
  <si>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</si>
  <si>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</si>
  <si>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</si>
  <si>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</si>
  <si>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</si>
  <si>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</si>
  <si>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</si>
  <si>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</si>
  <si>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</si>
  <si>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</si>
  <si>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</si>
  <si>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</si>
  <si>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</si>
  <si>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</si>
  <si>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</si>
  <si>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</si>
  <si>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</si>
  <si>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</si>
  <si>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</si>
  <si>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</si>
  <si>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</si>
  <si>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</si>
  <si>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</si>
  <si>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</si>
  <si>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</si>
  <si>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</si>
  <si>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</si>
  <si>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</si>
  <si>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</si>
  <si>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</si>
  <si>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</si>
  <si>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</si>
  <si>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</si>
  <si>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</si>
  <si>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</si>
  <si>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</si>
  <si>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</si>
  <si>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</si>
  <si>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</si>
  <si>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</si>
  <si>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</si>
  <si>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</si>
  <si>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</si>
  <si>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</si>
  <si>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Neodata, S.A. de C.V.</t>
  </si>
  <si>
    <t>110812-11</t>
  </si>
  <si>
    <t>Salario real</t>
  </si>
  <si>
    <t>Unidad de Licitaciones</t>
  </si>
  <si>
    <t>Departamento de Costos y Presupuestos</t>
  </si>
  <si>
    <t>Jornales</t>
  </si>
  <si>
    <t>Ubicación:</t>
  </si>
  <si>
    <t>No. Procedimiento:</t>
  </si>
  <si>
    <t>PROGRAMA CALENDARIZADO DE MANO DE OBRA DIRECTA EN LA EJECUCIÓN DE LOS TRABAJOS</t>
  </si>
  <si>
    <t>ANEXO 16 a</t>
  </si>
  <si>
    <t xml:space="preserve"> </t>
  </si>
  <si>
    <t>PROGRAMA CALENDARIZADO DE MAQUINARIA Y EQUIPO DE CONSTRUCCIÓN</t>
  </si>
  <si>
    <t>ANEXO 16b</t>
  </si>
  <si>
    <t>Nombre del Concepto de obra / Maquinaria y/o Equipo</t>
  </si>
  <si>
    <t>ANEXO 16c</t>
  </si>
  <si>
    <t>PROGRAMA CALENDARIZADO DE MATERIALES Y EQUIPO DE INSTALACIÓN PERMANENTE</t>
  </si>
  <si>
    <t>Nombre del Concepto de obra / Materiales</t>
  </si>
  <si>
    <t>ANEXO 30a</t>
  </si>
  <si>
    <t>Nombre del Concepto de obra / Categoria</t>
  </si>
  <si>
    <t>Importe</t>
  </si>
  <si>
    <t>Horas Efectivas de trabajo diario</t>
  </si>
  <si>
    <t>Importe Total</t>
  </si>
  <si>
    <t>ANEXO 30b</t>
  </si>
  <si>
    <t>ANEXO 30c</t>
  </si>
  <si>
    <t>PROGRAMA DE EROGACIONES CALENDARIZADOS Y CUANTIFICADOS EN PARTIDAS, SUBPARTIDAS Y CONCEPTOS DE UTILIZACIÓN MENSUAL DE MATERIALES Y EQUIPOS DE INSTALACIÓN PERMANENTE</t>
  </si>
  <si>
    <t>PROGRAMA DE EROGACIONES CALENDARIZADOS Y CUANTIFICADOS POR CONCEPTOS DE LA UTILIZACIÓN MENSUAL DE MANO DE OBRA</t>
  </si>
  <si>
    <t>PROGRAMA DE EROGACIONES CALENDARIZADOS Y CUANTIFICADOS EN PARTIDAS, SUBPARTIDAS Y CONCEPTOS DE UTILIZACIÓN MENSUAL</t>
  </si>
  <si>
    <t xml:space="preserve"> DE MAQUINARIA  Y EQUIPO DE CONSTRUCCIÓN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</si>
</sst>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#,##0.00"/>
    <numFmt numFmtId="165" formatCode="0.000000"/>
    <numFmt numFmtId="166" formatCode="dd/mm/yyyy;@"/>
    <numFmt numFmtId="167" formatCode="#,##0.00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Footlight MT Light"/>
      <family val="1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 tint="-0.34998626667073579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1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12" fillId="0" borderId="0"/>
    <xf numFmtId="12" fontId="2" fillId="0" borderId="0" applyFont="0" applyFill="0" applyProtection="0"/>
    <xf numFmtId="13" fontId="2" fillId="0" borderId="0" applyFont="0" applyFill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150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5" borderId="0" xfId="0" applyFill="1"/>
    <xf numFmtId="0" fontId="5" fillId="3" borderId="4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 wrapText="1"/>
    </xf>
    <xf numFmtId="0" fontId="5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5" fillId="6" borderId="8" xfId="0" applyFont="1" applyFill="1" applyBorder="1" applyAlignment="1">
      <alignment vertical="top" wrapText="1"/>
    </xf>
    <xf numFmtId="0" fontId="0" fillId="2" borderId="9" xfId="0" applyFill="1" applyBorder="1" applyAlignment="1">
      <alignment vertical="top"/>
    </xf>
    <xf numFmtId="0" fontId="5" fillId="2" borderId="9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10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6" borderId="8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164" fontId="5" fillId="2" borderId="10" xfId="0" applyNumberFormat="1" applyFont="1" applyFill="1" applyBorder="1" applyAlignment="1">
      <alignment vertical="top" wrapText="1"/>
    </xf>
    <xf numFmtId="0" fontId="5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7" fillId="3" borderId="6" xfId="0" applyFont="1" applyFill="1" applyBorder="1" applyAlignment="1">
      <alignment horizontal="center" vertical="top"/>
    </xf>
    <xf numFmtId="0" fontId="7" fillId="3" borderId="8" xfId="0" applyFon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/>
    <xf numFmtId="0" fontId="3" fillId="0" borderId="14" xfId="0" applyFon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9" xfId="0" applyFont="1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5" fillId="6" borderId="16" xfId="0" applyFont="1" applyFill="1" applyBorder="1" applyAlignment="1">
      <alignment vertical="top"/>
    </xf>
    <xf numFmtId="0" fontId="0" fillId="6" borderId="17" xfId="0" applyFill="1" applyBorder="1" applyAlignment="1">
      <alignment vertical="top"/>
    </xf>
    <xf numFmtId="0" fontId="5" fillId="6" borderId="17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/>
    </xf>
    <xf numFmtId="0" fontId="6" fillId="2" borderId="9" xfId="0" applyFont="1" applyFill="1" applyBorder="1"/>
    <xf numFmtId="0" fontId="6" fillId="2" borderId="10" xfId="0" applyFont="1" applyFill="1" applyBorder="1"/>
    <xf numFmtId="10" fontId="5" fillId="2" borderId="10" xfId="0" applyNumberFormat="1" applyFont="1" applyFill="1" applyBorder="1" applyAlignment="1">
      <alignment vertical="top" wrapText="1"/>
    </xf>
    <xf numFmtId="164" fontId="4" fillId="0" borderId="18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0" fontId="5" fillId="4" borderId="6" xfId="0" applyFont="1" applyFill="1" applyBorder="1" applyAlignment="1">
      <alignment vertical="top"/>
    </xf>
    <xf numFmtId="0" fontId="6" fillId="2" borderId="10" xfId="0" applyFont="1" applyFill="1" applyBorder="1" applyAlignment="1">
      <alignment vertical="top" wrapText="1"/>
    </xf>
    <xf numFmtId="0" fontId="5" fillId="2" borderId="8" xfId="0" applyNumberFormat="1" applyFont="1" applyFill="1" applyBorder="1" applyAlignment="1">
      <alignment vertical="top" wrapText="1"/>
    </xf>
    <xf numFmtId="0" fontId="5" fillId="2" borderId="10" xfId="0" applyFont="1" applyFill="1" applyBorder="1"/>
    <xf numFmtId="0" fontId="0" fillId="2" borderId="10" xfId="0" applyFill="1" applyBorder="1"/>
    <xf numFmtId="0" fontId="2" fillId="2" borderId="10" xfId="0" applyFont="1" applyFill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2" fillId="2" borderId="6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5" fillId="2" borderId="10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2" fillId="2" borderId="10" xfId="3" applyFont="1" applyFill="1" applyBorder="1" applyAlignment="1">
      <alignment vertical="top"/>
    </xf>
    <xf numFmtId="0" fontId="5" fillId="2" borderId="10" xfId="3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1" xfId="0" applyNumberFormat="1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4" fillId="0" borderId="0" xfId="0" applyFont="1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3" fillId="0" borderId="13" xfId="0" applyFont="1" applyBorder="1"/>
    <xf numFmtId="0" fontId="4" fillId="0" borderId="13" xfId="0" applyFont="1" applyBorder="1" applyAlignment="1">
      <alignment horizontal="right"/>
    </xf>
    <xf numFmtId="0" fontId="3" fillId="0" borderId="15" xfId="0" applyFont="1" applyBorder="1"/>
    <xf numFmtId="0" fontId="4" fillId="0" borderId="15" xfId="0" applyFont="1" applyBorder="1" applyAlignment="1">
      <alignment horizontal="right"/>
    </xf>
    <xf numFmtId="0" fontId="14" fillId="0" borderId="0" xfId="0" applyNumberFormat="1" applyFont="1" applyBorder="1" applyAlignment="1">
      <alignment vertical="top" wrapText="1"/>
    </xf>
    <xf numFmtId="49" fontId="3" fillId="0" borderId="22" xfId="0" applyNumberFormat="1" applyFont="1" applyBorder="1"/>
    <xf numFmtId="0" fontId="4" fillId="0" borderId="22" xfId="0" applyFont="1" applyBorder="1" applyAlignment="1">
      <alignment horizontal="right"/>
    </xf>
    <xf numFmtId="0" fontId="3" fillId="0" borderId="21" xfId="0" applyFont="1" applyBorder="1"/>
    <xf numFmtId="0" fontId="3" fillId="0" borderId="20" xfId="0" applyFont="1" applyBorder="1"/>
    <xf numFmtId="0" fontId="3" fillId="0" borderId="23" xfId="0" applyFont="1" applyBorder="1"/>
    <xf numFmtId="0" fontId="4" fillId="0" borderId="23" xfId="0" applyFont="1" applyBorder="1" applyAlignment="1">
      <alignment horizontal="right"/>
    </xf>
    <xf numFmtId="166" fontId="3" fillId="0" borderId="23" xfId="0" applyNumberFormat="1" applyFont="1" applyBorder="1"/>
    <xf numFmtId="166" fontId="3" fillId="0" borderId="22" xfId="0" applyNumberFormat="1" applyFont="1" applyBorder="1" applyAlignment="1">
      <alignment horizontal="left"/>
    </xf>
    <xf numFmtId="166" fontId="3" fillId="0" borderId="24" xfId="0" applyNumberFormat="1" applyFont="1" applyBorder="1"/>
    <xf numFmtId="165" fontId="3" fillId="0" borderId="25" xfId="0" applyNumberFormat="1" applyFont="1" applyBorder="1" applyAlignment="1">
      <alignment horizontal="right" vertical="top"/>
    </xf>
    <xf numFmtId="164" fontId="3" fillId="0" borderId="25" xfId="0" applyNumberFormat="1" applyFont="1" applyBorder="1" applyAlignment="1">
      <alignment horizontal="right" vertical="top"/>
    </xf>
    <xf numFmtId="0" fontId="4" fillId="0" borderId="24" xfId="0" applyFont="1" applyBorder="1"/>
    <xf numFmtId="49" fontId="3" fillId="0" borderId="25" xfId="0" applyNumberFormat="1" applyFont="1" applyBorder="1" applyAlignment="1">
      <alignment horizontal="left" vertical="top" wrapText="1"/>
    </xf>
    <xf numFmtId="0" fontId="13" fillId="0" borderId="25" xfId="0" applyFont="1" applyBorder="1" applyAlignment="1">
      <alignment horizontal="justify" vertical="top" wrapText="1"/>
    </xf>
    <xf numFmtId="0" fontId="3" fillId="0" borderId="25" xfId="0" applyFont="1" applyBorder="1" applyAlignment="1">
      <alignment horizontal="center" vertical="top"/>
    </xf>
    <xf numFmtId="164" fontId="3" fillId="0" borderId="25" xfId="2" applyNumberFormat="1" applyFont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center" wrapText="1"/>
    </xf>
    <xf numFmtId="167" fontId="3" fillId="0" borderId="26" xfId="0" applyNumberFormat="1" applyFont="1" applyBorder="1" applyAlignment="1">
      <alignment horizontal="right" vertical="top"/>
    </xf>
    <xf numFmtId="167" fontId="3" fillId="0" borderId="25" xfId="0" applyNumberFormat="1" applyFont="1" applyBorder="1" applyAlignment="1">
      <alignment horizontal="right" vertical="top"/>
    </xf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4" fillId="0" borderId="27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4" fillId="0" borderId="29" xfId="0" applyFont="1" applyBorder="1" applyAlignment="1">
      <alignment horizontal="right"/>
    </xf>
    <xf numFmtId="17" fontId="4" fillId="0" borderId="3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3" fillId="0" borderId="22" xfId="0" applyFont="1" applyBorder="1"/>
    <xf numFmtId="0" fontId="4" fillId="0" borderId="0" xfId="0" applyFont="1" applyBorder="1" applyAlignment="1">
      <alignment horizontal="right"/>
    </xf>
    <xf numFmtId="166" fontId="3" fillId="0" borderId="0" xfId="0" applyNumberFormat="1" applyFont="1" applyBorder="1"/>
    <xf numFmtId="166" fontId="3" fillId="0" borderId="20" xfId="0" applyNumberFormat="1" applyFont="1" applyBorder="1"/>
    <xf numFmtId="0" fontId="3" fillId="0" borderId="24" xfId="0" applyFont="1" applyBorder="1"/>
    <xf numFmtId="0" fontId="4" fillId="0" borderId="27" xfId="0" applyFont="1" applyBorder="1" applyAlignment="1">
      <alignment horizontal="right" vertical="top"/>
    </xf>
    <xf numFmtId="0" fontId="4" fillId="0" borderId="28" xfId="0" applyFont="1" applyBorder="1" applyAlignment="1">
      <alignment horizontal="right" vertical="top"/>
    </xf>
    <xf numFmtId="0" fontId="3" fillId="0" borderId="28" xfId="0" applyFont="1" applyBorder="1" applyAlignment="1">
      <alignment horizontal="right" vertical="top"/>
    </xf>
    <xf numFmtId="0" fontId="3" fillId="0" borderId="29" xfId="0" applyFont="1" applyBorder="1" applyAlignment="1">
      <alignment vertical="top"/>
    </xf>
    <xf numFmtId="0" fontId="3" fillId="0" borderId="32" xfId="0" applyFont="1" applyBorder="1"/>
    <xf numFmtId="0" fontId="4" fillId="0" borderId="30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14" fillId="0" borderId="22" xfId="0" applyNumberFormat="1" applyFont="1" applyBorder="1" applyAlignment="1">
      <alignment horizontal="center" vertical="top" wrapText="1"/>
    </xf>
    <xf numFmtId="0" fontId="14" fillId="0" borderId="21" xfId="0" applyNumberFormat="1" applyFont="1" applyBorder="1" applyAlignment="1">
      <alignment horizontal="center" vertical="top" wrapText="1"/>
    </xf>
    <xf numFmtId="0" fontId="14" fillId="0" borderId="0" xfId="0" applyNumberFormat="1" applyFont="1" applyBorder="1" applyAlignment="1">
      <alignment horizontal="center" vertical="top" wrapText="1"/>
    </xf>
    <xf numFmtId="0" fontId="14" fillId="0" borderId="2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4" fillId="0" borderId="42" xfId="0" applyFont="1" applyBorder="1"/>
    <xf numFmtId="0" fontId="3" fillId="0" borderId="43" xfId="0" applyFont="1" applyBorder="1"/>
    <xf numFmtId="0" fontId="3" fillId="0" borderId="44" xfId="0" applyFont="1" applyBorder="1"/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4" fillId="0" borderId="45" xfId="0" applyFont="1" applyBorder="1"/>
    <xf numFmtId="0" fontId="3" fillId="0" borderId="45" xfId="0" applyFont="1" applyBorder="1"/>
    <xf numFmtId="0" fontId="4" fillId="0" borderId="38" xfId="0" applyFont="1" applyBorder="1"/>
    <xf numFmtId="0" fontId="3" fillId="0" borderId="38" xfId="0" applyFont="1" applyBorder="1"/>
    <xf numFmtId="0" fontId="4" fillId="0" borderId="36" xfId="0" applyFont="1" applyBorder="1" applyAlignment="1">
      <alignment horizontal="center"/>
    </xf>
    <xf numFmtId="0" fontId="3" fillId="0" borderId="39" xfId="0" applyFont="1" applyBorder="1"/>
    <xf numFmtId="0" fontId="3" fillId="0" borderId="46" xfId="0" applyFont="1" applyBorder="1" applyAlignment="1">
      <alignment horizontal="left"/>
    </xf>
    <xf numFmtId="0" fontId="3" fillId="0" borderId="47" xfId="0" applyFont="1" applyBorder="1"/>
    <xf numFmtId="0" fontId="3" fillId="0" borderId="48" xfId="0" applyFont="1" applyBorder="1"/>
  </cellXfs>
  <cellStyles count="16">
    <cellStyle name="Hipervínculo" xfId="1" builtinId="8"/>
    <cellStyle name="Millares 2" xfId="10"/>
    <cellStyle name="Millares 2 2" xfId="12"/>
    <cellStyle name="Millares 3" xfId="13"/>
    <cellStyle name="Millares 4" xfId="8"/>
    <cellStyle name="Moneda 2" xfId="4"/>
    <cellStyle name="Normal" xfId="0" builtinId="0"/>
    <cellStyle name="Normal 2" xfId="3"/>
    <cellStyle name="Normal 2 2" xfId="11"/>
    <cellStyle name="Normal 2 3" xfId="14"/>
    <cellStyle name="Normal 2 3 2" xfId="15"/>
    <cellStyle name="Normal 2 4" xfId="9"/>
    <cellStyle name="Normal 2 5" xfId="7"/>
    <cellStyle name="Normal 2 6" xfId="6"/>
    <cellStyle name="Porcentaje" xfId="2" builtinId="5"/>
    <cellStyle name="Porcentaje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742949</xdr:colOff>
      <xdr:row>1</xdr:row>
      <xdr:rowOff>76200</xdr:rowOff>
    </xdr:from>
    <xdr:to>
      <xdr:col>7</xdr:col>
      <xdr:colOff>784960</xdr:colOff>
      <xdr:row>4</xdr:row>
      <xdr:rowOff>95251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62849" y="219075"/>
          <a:ext cx="804011" cy="50482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38100</xdr:colOff>
      <xdr:row>17</xdr:row>
      <xdr:rowOff>28575</xdr:rowOff>
    </xdr:from>
    <xdr:to>
      <xdr:col>4</xdr:col>
      <xdr:colOff>819150</xdr:colOff>
      <xdr:row>17</xdr:row>
      <xdr:rowOff>123825</xdr:rowOff>
    </xdr:to>
    <xdr:sp macro="" textlink="">
      <xdr:nvSpPr>
        <xdr:cNvPr id="4" name="barrames"/>
        <xdr:cNvSpPr/>
      </xdr:nvSpPr>
      <xdr:spPr>
        <a:xfrm>
          <a:off x="5305425" y="2609850"/>
          <a:ext cx="781050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742949</xdr:colOff>
      <xdr:row>1</xdr:row>
      <xdr:rowOff>76200</xdr:rowOff>
    </xdr:from>
    <xdr:to>
      <xdr:col>7</xdr:col>
      <xdr:colOff>784960</xdr:colOff>
      <xdr:row>4</xdr:row>
      <xdr:rowOff>95251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77124" y="219075"/>
          <a:ext cx="804011" cy="50482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19051</xdr:colOff>
      <xdr:row>17</xdr:row>
      <xdr:rowOff>28575</xdr:rowOff>
    </xdr:from>
    <xdr:to>
      <xdr:col>4</xdr:col>
      <xdr:colOff>819151</xdr:colOff>
      <xdr:row>17</xdr:row>
      <xdr:rowOff>123825</xdr:rowOff>
    </xdr:to>
    <xdr:sp macro="" textlink="">
      <xdr:nvSpPr>
        <xdr:cNvPr id="4" name="barrames"/>
        <xdr:cNvSpPr/>
      </xdr:nvSpPr>
      <xdr:spPr>
        <a:xfrm>
          <a:off x="5286376" y="2619375"/>
          <a:ext cx="800100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742949</xdr:colOff>
      <xdr:row>1</xdr:row>
      <xdr:rowOff>76200</xdr:rowOff>
    </xdr:from>
    <xdr:to>
      <xdr:col>7</xdr:col>
      <xdr:colOff>784960</xdr:colOff>
      <xdr:row>4</xdr:row>
      <xdr:rowOff>95251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48574" y="219075"/>
          <a:ext cx="804011" cy="50482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28575</xdr:colOff>
      <xdr:row>17</xdr:row>
      <xdr:rowOff>28575</xdr:rowOff>
    </xdr:from>
    <xdr:to>
      <xdr:col>4</xdr:col>
      <xdr:colOff>762000</xdr:colOff>
      <xdr:row>17</xdr:row>
      <xdr:rowOff>114300</xdr:rowOff>
    </xdr:to>
    <xdr:sp macro="" textlink="">
      <xdr:nvSpPr>
        <xdr:cNvPr id="4" name="barrames"/>
        <xdr:cNvSpPr/>
      </xdr:nvSpPr>
      <xdr:spPr>
        <a:xfrm>
          <a:off x="5295900" y="2476500"/>
          <a:ext cx="7334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742949</xdr:colOff>
      <xdr:row>1</xdr:row>
      <xdr:rowOff>76200</xdr:rowOff>
    </xdr:from>
    <xdr:to>
      <xdr:col>7</xdr:col>
      <xdr:colOff>784960</xdr:colOff>
      <xdr:row>4</xdr:row>
      <xdr:rowOff>95251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77124" y="219075"/>
          <a:ext cx="804011" cy="50482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19050</xdr:colOff>
      <xdr:row>17</xdr:row>
      <xdr:rowOff>28576</xdr:rowOff>
    </xdr:from>
    <xdr:to>
      <xdr:col>6</xdr:col>
      <xdr:colOff>752475</xdr:colOff>
      <xdr:row>17</xdr:row>
      <xdr:rowOff>104776</xdr:rowOff>
    </xdr:to>
    <xdr:sp macro="" textlink="">
      <xdr:nvSpPr>
        <xdr:cNvPr id="5" name="barrames"/>
        <xdr:cNvSpPr/>
      </xdr:nvSpPr>
      <xdr:spPr>
        <a:xfrm>
          <a:off x="6838950" y="2390776"/>
          <a:ext cx="733425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742949</xdr:colOff>
      <xdr:row>1</xdr:row>
      <xdr:rowOff>76200</xdr:rowOff>
    </xdr:from>
    <xdr:to>
      <xdr:col>7</xdr:col>
      <xdr:colOff>784960</xdr:colOff>
      <xdr:row>4</xdr:row>
      <xdr:rowOff>95251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62849" y="219075"/>
          <a:ext cx="804011" cy="50482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47625</xdr:colOff>
      <xdr:row>18</xdr:row>
      <xdr:rowOff>28575</xdr:rowOff>
    </xdr:from>
    <xdr:to>
      <xdr:col>7</xdr:col>
      <xdr:colOff>819150</xdr:colOff>
      <xdr:row>18</xdr:row>
      <xdr:rowOff>123825</xdr:rowOff>
    </xdr:to>
    <xdr:sp macro="" textlink="">
      <xdr:nvSpPr>
        <xdr:cNvPr id="4" name="barrames"/>
        <xdr:cNvSpPr/>
      </xdr:nvSpPr>
      <xdr:spPr>
        <a:xfrm>
          <a:off x="7629525" y="2905125"/>
          <a:ext cx="771525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742949</xdr:colOff>
      <xdr:row>1</xdr:row>
      <xdr:rowOff>76200</xdr:rowOff>
    </xdr:from>
    <xdr:to>
      <xdr:col>7</xdr:col>
      <xdr:colOff>784960</xdr:colOff>
      <xdr:row>4</xdr:row>
      <xdr:rowOff>95251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77124" y="219075"/>
          <a:ext cx="804011" cy="504826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142876</xdr:rowOff>
    </xdr:from>
    <xdr:to>
      <xdr:col>1</xdr:col>
      <xdr:colOff>390525</xdr:colOff>
      <xdr:row>5</xdr:row>
      <xdr:rowOff>97866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1"/>
          <a:ext cx="1352550" cy="602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180975</xdr:colOff>
      <xdr:row>18</xdr:row>
      <xdr:rowOff>28575</xdr:rowOff>
    </xdr:from>
    <xdr:to>
      <xdr:col>5</xdr:col>
      <xdr:colOff>819150</xdr:colOff>
      <xdr:row>18</xdr:row>
      <xdr:rowOff>114300</xdr:rowOff>
    </xdr:to>
    <xdr:sp macro="" textlink="">
      <xdr:nvSpPr>
        <xdr:cNvPr id="4" name="barrames"/>
        <xdr:cNvSpPr/>
      </xdr:nvSpPr>
      <xdr:spPr>
        <a:xfrm>
          <a:off x="6057900" y="2781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7" t="s">
        <v>217</v>
      </c>
      <c r="C1" s="58" t="s">
        <v>244</v>
      </c>
    </row>
    <row r="2" spans="1:3" ht="12.75" customHeight="1" x14ac:dyDescent="0.2">
      <c r="A2" s="36" t="s">
        <v>13</v>
      </c>
      <c r="B2" s="36"/>
      <c r="C2" s="50"/>
    </row>
    <row r="3" spans="1:3" ht="12.75" customHeight="1" x14ac:dyDescent="0.2">
      <c r="A3" s="37"/>
      <c r="B3" s="37"/>
      <c r="C3" s="37"/>
    </row>
    <row r="4" spans="1:3" ht="12.75" customHeight="1" x14ac:dyDescent="0.2">
      <c r="A4" s="8" t="s">
        <v>14</v>
      </c>
      <c r="B4" s="9" t="s">
        <v>15</v>
      </c>
      <c r="C4" s="10" t="s">
        <v>16</v>
      </c>
    </row>
    <row r="5" spans="1:3" ht="12.75" customHeight="1" x14ac:dyDescent="0.2">
      <c r="A5" s="11" t="s">
        <v>17</v>
      </c>
      <c r="B5" s="12"/>
      <c r="C5" s="13"/>
    </row>
    <row r="6" spans="1:3" ht="12.75" customHeight="1" x14ac:dyDescent="0.2">
      <c r="A6" s="38" t="s">
        <v>18</v>
      </c>
      <c r="B6" s="14" t="s">
        <v>19</v>
      </c>
      <c r="C6" s="15" t="s">
        <v>243</v>
      </c>
    </row>
    <row r="7" spans="1:3" ht="12.75" customHeight="1" x14ac:dyDescent="0.2">
      <c r="A7" s="39" t="s">
        <v>20</v>
      </c>
      <c r="B7" s="17" t="s">
        <v>21</v>
      </c>
      <c r="C7" s="18" t="s">
        <v>22</v>
      </c>
    </row>
    <row r="8" spans="1:3" ht="12.75" customHeight="1" x14ac:dyDescent="0.2">
      <c r="A8" s="39" t="s">
        <v>23</v>
      </c>
      <c r="B8" s="17" t="s">
        <v>24</v>
      </c>
      <c r="C8" s="18" t="s">
        <v>25</v>
      </c>
    </row>
    <row r="9" spans="1:3" ht="12.75" customHeight="1" x14ac:dyDescent="0.2">
      <c r="A9" s="39" t="s">
        <v>26</v>
      </c>
      <c r="B9" s="17" t="s">
        <v>27</v>
      </c>
      <c r="C9" s="18" t="s">
        <v>28</v>
      </c>
    </row>
    <row r="10" spans="1:3" ht="12.75" customHeight="1" x14ac:dyDescent="0.2">
      <c r="A10" s="17" t="s">
        <v>29</v>
      </c>
      <c r="B10" s="39" t="s">
        <v>30</v>
      </c>
      <c r="C10" s="18" t="s">
        <v>31</v>
      </c>
    </row>
    <row r="11" spans="1:3" ht="12.75" customHeight="1" x14ac:dyDescent="0.2">
      <c r="A11" s="17" t="s">
        <v>32</v>
      </c>
      <c r="B11" s="17" t="s">
        <v>33</v>
      </c>
      <c r="C11" s="18" t="s">
        <v>34</v>
      </c>
    </row>
    <row r="12" spans="1:3" ht="12.75" customHeight="1" x14ac:dyDescent="0.2">
      <c r="A12" s="17" t="s">
        <v>35</v>
      </c>
      <c r="B12" s="17" t="s">
        <v>36</v>
      </c>
      <c r="C12" s="18" t="s">
        <v>37</v>
      </c>
    </row>
    <row r="13" spans="1:3" ht="12.75" customHeight="1" x14ac:dyDescent="0.2">
      <c r="A13" s="17" t="s">
        <v>38</v>
      </c>
      <c r="B13" s="17" t="s">
        <v>39</v>
      </c>
      <c r="C13" s="19" t="s">
        <v>40</v>
      </c>
    </row>
    <row r="14" spans="1:3" ht="12.75" customHeight="1" x14ac:dyDescent="0.2">
      <c r="A14" s="39" t="s">
        <v>41</v>
      </c>
      <c r="B14" s="17" t="s">
        <v>42</v>
      </c>
      <c r="C14" s="20">
        <v>1234567</v>
      </c>
    </row>
    <row r="15" spans="1:3" ht="12.75" customHeight="1" x14ac:dyDescent="0.2">
      <c r="A15" s="39" t="s">
        <v>43</v>
      </c>
      <c r="B15" s="17" t="s">
        <v>44</v>
      </c>
      <c r="C15" s="20">
        <v>12345678</v>
      </c>
    </row>
    <row r="16" spans="1:3" ht="12.75" customHeight="1" x14ac:dyDescent="0.2">
      <c r="A16" s="39" t="s">
        <v>45</v>
      </c>
      <c r="B16" s="17" t="s">
        <v>46</v>
      </c>
      <c r="C16" s="20">
        <v>123456789</v>
      </c>
    </row>
    <row r="17" spans="1:3" ht="12.75" customHeight="1" x14ac:dyDescent="0.2">
      <c r="A17" s="39" t="s">
        <v>47</v>
      </c>
      <c r="B17" s="17" t="s">
        <v>48</v>
      </c>
      <c r="C17" s="18" t="s">
        <v>49</v>
      </c>
    </row>
    <row r="18" spans="1:3" ht="12.75" customHeight="1" x14ac:dyDescent="0.2">
      <c r="A18" s="39" t="s">
        <v>50</v>
      </c>
      <c r="B18" s="17" t="s">
        <v>51</v>
      </c>
      <c r="C18" s="18" t="s">
        <v>52</v>
      </c>
    </row>
    <row r="19" spans="1:3" ht="12.75" customHeight="1" x14ac:dyDescent="0.2">
      <c r="A19" s="11" t="s">
        <v>53</v>
      </c>
      <c r="B19" s="21"/>
      <c r="C19" s="13"/>
    </row>
    <row r="20" spans="1:3" ht="38.25" x14ac:dyDescent="0.2">
      <c r="A20" s="39" t="s">
        <v>54</v>
      </c>
      <c r="B20" s="39" t="s">
        <v>55</v>
      </c>
      <c r="C20" s="22" t="s">
        <v>56</v>
      </c>
    </row>
    <row r="21" spans="1:3" ht="12.75" customHeight="1" x14ac:dyDescent="0.2">
      <c r="A21" s="17" t="s">
        <v>57</v>
      </c>
      <c r="B21" s="17" t="s">
        <v>58</v>
      </c>
      <c r="C21" s="18" t="s">
        <v>59</v>
      </c>
    </row>
    <row r="22" spans="1:3" ht="12.75" customHeight="1" x14ac:dyDescent="0.2">
      <c r="A22" s="17" t="s">
        <v>60</v>
      </c>
      <c r="B22" s="17" t="s">
        <v>61</v>
      </c>
      <c r="C22" s="18" t="s">
        <v>62</v>
      </c>
    </row>
    <row r="23" spans="1:3" ht="12.75" customHeight="1" x14ac:dyDescent="0.2">
      <c r="A23" s="17" t="s">
        <v>118</v>
      </c>
      <c r="B23" s="17" t="s">
        <v>119</v>
      </c>
      <c r="C23" s="18" t="s">
        <v>119</v>
      </c>
    </row>
    <row r="24" spans="1:3" ht="12.75" customHeight="1" x14ac:dyDescent="0.2">
      <c r="A24" s="17" t="s">
        <v>120</v>
      </c>
      <c r="B24" s="17" t="s">
        <v>121</v>
      </c>
      <c r="C24" s="18" t="s">
        <v>121</v>
      </c>
    </row>
    <row r="25" spans="1:3" ht="12.75" customHeight="1" x14ac:dyDescent="0.2">
      <c r="A25" s="17" t="s">
        <v>122</v>
      </c>
      <c r="B25" s="17" t="s">
        <v>123</v>
      </c>
      <c r="C25" s="18" t="s">
        <v>123</v>
      </c>
    </row>
    <row r="26" spans="1:3" ht="12.75" customHeight="1" x14ac:dyDescent="0.2">
      <c r="A26" s="17" t="s">
        <v>124</v>
      </c>
      <c r="B26" s="17" t="s">
        <v>125</v>
      </c>
      <c r="C26" s="18" t="s">
        <v>125</v>
      </c>
    </row>
    <row r="27" spans="1:3" ht="12.75" customHeight="1" x14ac:dyDescent="0.2">
      <c r="A27" s="17" t="s">
        <v>126</v>
      </c>
      <c r="B27" s="17" t="s">
        <v>127</v>
      </c>
      <c r="C27" s="18" t="s">
        <v>127</v>
      </c>
    </row>
    <row r="28" spans="1:3" ht="12.75" customHeight="1" x14ac:dyDescent="0.2">
      <c r="A28" s="17" t="s">
        <v>128</v>
      </c>
      <c r="B28" s="17" t="s">
        <v>129</v>
      </c>
      <c r="C28" s="18" t="s">
        <v>129</v>
      </c>
    </row>
    <row r="29" spans="1:3" ht="12.75" customHeight="1" x14ac:dyDescent="0.2">
      <c r="A29" s="17" t="s">
        <v>130</v>
      </c>
      <c r="B29" s="17" t="s">
        <v>131</v>
      </c>
      <c r="C29" s="18" t="s">
        <v>131</v>
      </c>
    </row>
    <row r="30" spans="1:3" ht="12.75" customHeight="1" x14ac:dyDescent="0.2">
      <c r="A30" s="61" t="s">
        <v>221</v>
      </c>
      <c r="B30" s="62" t="s">
        <v>222</v>
      </c>
      <c r="C30" s="63" t="s">
        <v>222</v>
      </c>
    </row>
    <row r="31" spans="1:3" ht="12.75" customHeight="1" x14ac:dyDescent="0.2">
      <c r="A31" s="64" t="s">
        <v>223</v>
      </c>
      <c r="B31" s="62" t="s">
        <v>224</v>
      </c>
      <c r="C31" s="63" t="s">
        <v>224</v>
      </c>
    </row>
    <row r="32" spans="1:3" ht="12.75" customHeight="1" x14ac:dyDescent="0.2">
      <c r="A32" s="61" t="s">
        <v>225</v>
      </c>
      <c r="B32" s="62" t="s">
        <v>226</v>
      </c>
      <c r="C32" s="63" t="s">
        <v>226</v>
      </c>
    </row>
    <row r="33" spans="1:3" ht="12.75" customHeight="1" x14ac:dyDescent="0.2">
      <c r="A33" s="11" t="s">
        <v>63</v>
      </c>
      <c r="B33" s="21"/>
      <c r="C33" s="13"/>
    </row>
    <row r="34" spans="1:3" ht="12.75" customHeight="1" x14ac:dyDescent="0.2">
      <c r="A34" s="39" t="s">
        <v>64</v>
      </c>
      <c r="B34" s="17" t="s">
        <v>65</v>
      </c>
      <c r="C34" s="67">
        <v>40017</v>
      </c>
    </row>
    <row r="35" spans="1:3" ht="12.75" customHeight="1" x14ac:dyDescent="0.2">
      <c r="A35" s="39" t="s">
        <v>66</v>
      </c>
      <c r="B35" s="17" t="s">
        <v>67</v>
      </c>
      <c r="C35" s="20" t="s">
        <v>68</v>
      </c>
    </row>
    <row r="36" spans="1:3" ht="12.75" customHeight="1" x14ac:dyDescent="0.2">
      <c r="A36" s="39" t="s">
        <v>132</v>
      </c>
      <c r="B36" s="39" t="s">
        <v>69</v>
      </c>
      <c r="C36" s="18" t="s">
        <v>70</v>
      </c>
    </row>
    <row r="37" spans="1:3" ht="12.75" customHeight="1" x14ac:dyDescent="0.2">
      <c r="A37" s="11" t="s">
        <v>71</v>
      </c>
      <c r="B37" s="21"/>
      <c r="C37" s="23"/>
    </row>
    <row r="38" spans="1:3" ht="12.75" customHeight="1" x14ac:dyDescent="0.2">
      <c r="A38" s="59" t="s">
        <v>218</v>
      </c>
      <c r="B38" s="60" t="s">
        <v>219</v>
      </c>
      <c r="C38" s="22" t="s">
        <v>220</v>
      </c>
    </row>
    <row r="39" spans="1:3" ht="102" x14ac:dyDescent="0.2">
      <c r="A39" s="39" t="s">
        <v>72</v>
      </c>
      <c r="B39" s="17" t="s">
        <v>73</v>
      </c>
      <c r="C39" s="53" t="s">
        <v>180</v>
      </c>
    </row>
    <row r="40" spans="1:3" ht="12.75" customHeight="1" x14ac:dyDescent="0.2">
      <c r="A40" s="39" t="s">
        <v>133</v>
      </c>
      <c r="B40" s="17" t="s">
        <v>74</v>
      </c>
      <c r="C40" s="18" t="s">
        <v>75</v>
      </c>
    </row>
    <row r="41" spans="1:3" ht="12.75" customHeight="1" x14ac:dyDescent="0.2">
      <c r="A41" s="39" t="s">
        <v>134</v>
      </c>
      <c r="B41" s="17" t="s">
        <v>135</v>
      </c>
      <c r="C41" s="18" t="s">
        <v>135</v>
      </c>
    </row>
    <row r="42" spans="1:3" ht="12.75" customHeight="1" x14ac:dyDescent="0.2">
      <c r="A42" s="39" t="s">
        <v>76</v>
      </c>
      <c r="B42" s="17" t="s">
        <v>77</v>
      </c>
      <c r="C42" s="18" t="s">
        <v>28</v>
      </c>
    </row>
    <row r="43" spans="1:3" ht="12.75" customHeight="1" x14ac:dyDescent="0.2">
      <c r="A43" s="39" t="s">
        <v>78</v>
      </c>
      <c r="B43" s="39" t="s">
        <v>79</v>
      </c>
      <c r="C43" s="18" t="s">
        <v>31</v>
      </c>
    </row>
    <row r="44" spans="1:3" ht="12.75" customHeight="1" x14ac:dyDescent="0.2">
      <c r="A44" s="39" t="s">
        <v>136</v>
      </c>
      <c r="B44" s="39" t="s">
        <v>137</v>
      </c>
      <c r="C44" s="18" t="s">
        <v>137</v>
      </c>
    </row>
    <row r="45" spans="1:3" ht="12.75" customHeight="1" x14ac:dyDescent="0.2">
      <c r="A45" s="39" t="s">
        <v>138</v>
      </c>
      <c r="B45" s="39" t="s">
        <v>139</v>
      </c>
      <c r="C45" s="18" t="s">
        <v>139</v>
      </c>
    </row>
    <row r="46" spans="1:3" ht="12.75" customHeight="1" x14ac:dyDescent="0.2">
      <c r="A46" s="39" t="s">
        <v>140</v>
      </c>
      <c r="B46" s="39" t="s">
        <v>141</v>
      </c>
      <c r="C46" s="18" t="s">
        <v>141</v>
      </c>
    </row>
    <row r="47" spans="1:3" ht="12.75" customHeight="1" x14ac:dyDescent="0.2">
      <c r="A47" s="39" t="s">
        <v>142</v>
      </c>
      <c r="B47" s="39" t="s">
        <v>143</v>
      </c>
      <c r="C47" s="18" t="s">
        <v>143</v>
      </c>
    </row>
    <row r="48" spans="1:3" ht="12.75" customHeight="1" x14ac:dyDescent="0.2">
      <c r="A48" s="39" t="s">
        <v>152</v>
      </c>
      <c r="B48" s="39" t="s">
        <v>149</v>
      </c>
      <c r="C48" s="18" t="s">
        <v>153</v>
      </c>
    </row>
    <row r="49" spans="1:3" ht="12.75" customHeight="1" x14ac:dyDescent="0.2">
      <c r="A49" s="65" t="s">
        <v>227</v>
      </c>
      <c r="B49" s="65" t="s">
        <v>228</v>
      </c>
      <c r="C49" s="66" t="s">
        <v>229</v>
      </c>
    </row>
    <row r="50" spans="1:3" ht="12.75" customHeight="1" x14ac:dyDescent="0.2">
      <c r="A50" s="65" t="s">
        <v>230</v>
      </c>
      <c r="B50" s="65" t="s">
        <v>231</v>
      </c>
      <c r="C50" s="66" t="s">
        <v>232</v>
      </c>
    </row>
    <row r="51" spans="1:3" ht="12.75" customHeight="1" x14ac:dyDescent="0.2">
      <c r="A51" s="65" t="s">
        <v>233</v>
      </c>
      <c r="B51" s="65" t="s">
        <v>234</v>
      </c>
      <c r="C51" s="66" t="s">
        <v>235</v>
      </c>
    </row>
    <row r="52" spans="1:3" ht="12.75" customHeight="1" x14ac:dyDescent="0.2">
      <c r="A52" s="65" t="s">
        <v>236</v>
      </c>
      <c r="B52" s="65" t="s">
        <v>237</v>
      </c>
      <c r="C52" s="66">
        <v>52783850</v>
      </c>
    </row>
    <row r="53" spans="1:3" ht="12.75" customHeight="1" x14ac:dyDescent="0.2">
      <c r="A53" s="65" t="s">
        <v>238</v>
      </c>
      <c r="B53" s="65" t="s">
        <v>239</v>
      </c>
      <c r="C53" s="19" t="s">
        <v>240</v>
      </c>
    </row>
    <row r="54" spans="1:3" ht="12.75" customHeight="1" x14ac:dyDescent="0.2">
      <c r="A54" s="39" t="s">
        <v>80</v>
      </c>
      <c r="B54" s="17" t="s">
        <v>81</v>
      </c>
      <c r="C54" s="67">
        <v>40026</v>
      </c>
    </row>
    <row r="55" spans="1:3" ht="12.75" customHeight="1" x14ac:dyDescent="0.2">
      <c r="A55" s="40" t="s">
        <v>82</v>
      </c>
      <c r="B55" s="25" t="s">
        <v>83</v>
      </c>
      <c r="C55" s="68">
        <v>40178</v>
      </c>
    </row>
    <row r="56" spans="1:3" ht="12.75" customHeight="1" x14ac:dyDescent="0.2">
      <c r="A56" s="39" t="s">
        <v>154</v>
      </c>
      <c r="B56" s="17" t="s">
        <v>155</v>
      </c>
      <c r="C56" s="26">
        <v>100000</v>
      </c>
    </row>
    <row r="57" spans="1:3" ht="12.75" customHeight="1" x14ac:dyDescent="0.2">
      <c r="A57" s="39" t="s">
        <v>156</v>
      </c>
      <c r="B57" s="17" t="s">
        <v>157</v>
      </c>
      <c r="C57" s="26">
        <v>7722</v>
      </c>
    </row>
    <row r="58" spans="1:3" ht="12.75" customHeight="1" x14ac:dyDescent="0.2">
      <c r="A58" s="39" t="s">
        <v>158</v>
      </c>
      <c r="B58" s="17" t="s">
        <v>159</v>
      </c>
      <c r="C58" s="47">
        <v>0.15</v>
      </c>
    </row>
    <row r="59" spans="1:3" ht="12.75" customHeight="1" x14ac:dyDescent="0.2">
      <c r="A59" s="11" t="s">
        <v>84</v>
      </c>
      <c r="B59" s="21"/>
      <c r="C59" s="13"/>
    </row>
    <row r="60" spans="1:3" ht="12.75" customHeight="1" x14ac:dyDescent="0.2">
      <c r="A60" s="17" t="s">
        <v>160</v>
      </c>
      <c r="B60" s="17" t="s">
        <v>161</v>
      </c>
      <c r="C60" s="18">
        <v>153</v>
      </c>
    </row>
    <row r="61" spans="1:3" ht="12.75" customHeight="1" x14ac:dyDescent="0.2">
      <c r="A61" s="17" t="s">
        <v>162</v>
      </c>
      <c r="B61" s="17" t="s">
        <v>163</v>
      </c>
      <c r="C61" s="18">
        <v>133</v>
      </c>
    </row>
    <row r="62" spans="1:3" ht="12.75" customHeight="1" x14ac:dyDescent="0.2">
      <c r="A62" s="39" t="s">
        <v>144</v>
      </c>
      <c r="B62" s="39" t="s">
        <v>85</v>
      </c>
      <c r="C62" s="18">
        <v>2</v>
      </c>
    </row>
    <row r="63" spans="1:3" ht="12.75" customHeight="1" x14ac:dyDescent="0.2">
      <c r="A63" s="39" t="s">
        <v>145</v>
      </c>
      <c r="B63" s="39" t="s">
        <v>86</v>
      </c>
      <c r="C63" s="18" t="s">
        <v>87</v>
      </c>
    </row>
    <row r="64" spans="1:3" ht="12.75" customHeight="1" x14ac:dyDescent="0.2">
      <c r="A64" s="39" t="s">
        <v>146</v>
      </c>
      <c r="B64" s="39" t="s">
        <v>88</v>
      </c>
      <c r="C64" s="18" t="s">
        <v>89</v>
      </c>
    </row>
    <row r="65" spans="1:3" ht="12.75" customHeight="1" x14ac:dyDescent="0.2">
      <c r="A65" s="39" t="s">
        <v>148</v>
      </c>
      <c r="B65" s="39" t="s">
        <v>90</v>
      </c>
      <c r="C65" s="18" t="s">
        <v>91</v>
      </c>
    </row>
    <row r="66" spans="1:3" ht="12.75" customHeight="1" x14ac:dyDescent="0.2">
      <c r="A66" s="39" t="s">
        <v>147</v>
      </c>
      <c r="B66" s="39" t="s">
        <v>92</v>
      </c>
      <c r="C66" s="18" t="s">
        <v>93</v>
      </c>
    </row>
    <row r="67" spans="1:3" ht="12.75" customHeight="1" x14ac:dyDescent="0.2">
      <c r="A67" s="41" t="s">
        <v>108</v>
      </c>
      <c r="B67" s="42"/>
      <c r="C67" s="43"/>
    </row>
    <row r="68" spans="1:3" ht="12.75" customHeight="1" x14ac:dyDescent="0.2">
      <c r="A68" s="39" t="s">
        <v>109</v>
      </c>
      <c r="B68" s="17" t="s">
        <v>110</v>
      </c>
      <c r="C68" s="18" t="s">
        <v>111</v>
      </c>
    </row>
    <row r="69" spans="1:3" ht="12.75" customHeight="1" x14ac:dyDescent="0.2">
      <c r="A69" s="39" t="s">
        <v>112</v>
      </c>
      <c r="B69" s="17" t="s">
        <v>113</v>
      </c>
      <c r="C69" s="67">
        <v>39995</v>
      </c>
    </row>
    <row r="70" spans="1:3" ht="12.75" customHeight="1" x14ac:dyDescent="0.2">
      <c r="A70" s="44" t="s">
        <v>114</v>
      </c>
      <c r="B70" s="17" t="s">
        <v>115</v>
      </c>
      <c r="C70" s="24" t="s">
        <v>116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A12" sqref="A12"/>
    </sheetView>
  </sheetViews>
  <sheetFormatPr baseColWidth="10" defaultColWidth="9.140625" defaultRowHeight="12.75" x14ac:dyDescent="0.2"/>
  <cols>
    <col min="1" max="1" width="27.85546875" style="33" customWidth="1"/>
    <col min="2" max="2" width="65.5703125" style="33" customWidth="1"/>
    <col min="3" max="16384" width="9.140625" style="7"/>
  </cols>
  <sheetData>
    <row r="1" spans="1:2" ht="12.75" customHeight="1" x14ac:dyDescent="0.2">
      <c r="A1" s="27" t="s">
        <v>94</v>
      </c>
      <c r="B1" s="27"/>
    </row>
    <row r="2" spans="1:2" ht="12.75" customHeight="1" x14ac:dyDescent="0.2">
      <c r="A2" s="27"/>
      <c r="B2" s="27"/>
    </row>
    <row r="3" spans="1:2" ht="14.25" customHeight="1" x14ac:dyDescent="0.2">
      <c r="A3" s="51" t="s">
        <v>151</v>
      </c>
      <c r="B3" s="28"/>
    </row>
    <row r="4" spans="1:2" ht="12.75" customHeight="1" x14ac:dyDescent="0.2">
      <c r="A4" s="29" t="s">
        <v>95</v>
      </c>
      <c r="B4" s="30" t="s">
        <v>15</v>
      </c>
    </row>
    <row r="5" spans="1:2" ht="12.75" customHeight="1" x14ac:dyDescent="0.2">
      <c r="A5" s="39" t="s">
        <v>166</v>
      </c>
      <c r="B5" s="52" t="s">
        <v>167</v>
      </c>
    </row>
    <row r="6" spans="1:2" ht="12.75" customHeight="1" x14ac:dyDescent="0.2">
      <c r="A6" s="17" t="s">
        <v>96</v>
      </c>
      <c r="B6" s="31" t="s">
        <v>185</v>
      </c>
    </row>
    <row r="7" spans="1:2" ht="12.75" customHeight="1" x14ac:dyDescent="0.2">
      <c r="A7" s="17" t="s">
        <v>97</v>
      </c>
      <c r="B7" s="31" t="s">
        <v>98</v>
      </c>
    </row>
    <row r="8" spans="1:2" ht="12.75" customHeight="1" x14ac:dyDescent="0.2">
      <c r="A8" s="17" t="s">
        <v>241</v>
      </c>
      <c r="B8" s="31" t="s">
        <v>242</v>
      </c>
    </row>
    <row r="9" spans="1:2" ht="12.75" customHeight="1" x14ac:dyDescent="0.2">
      <c r="A9" s="69" t="s">
        <v>10</v>
      </c>
      <c r="B9" s="32" t="s">
        <v>100</v>
      </c>
    </row>
    <row r="10" spans="1:2" ht="12.75" customHeight="1" x14ac:dyDescent="0.2">
      <c r="A10" s="17" t="s">
        <v>99</v>
      </c>
      <c r="B10" s="31" t="s">
        <v>187</v>
      </c>
    </row>
    <row r="11" spans="1:2" ht="12.75" customHeight="1" x14ac:dyDescent="0.2">
      <c r="A11" s="39" t="s">
        <v>168</v>
      </c>
      <c r="B11" s="52" t="s">
        <v>169</v>
      </c>
    </row>
    <row r="12" spans="1:2" ht="12.75" customHeight="1" x14ac:dyDescent="0.2">
      <c r="A12" s="17" t="s">
        <v>11</v>
      </c>
      <c r="B12" s="32" t="s">
        <v>189</v>
      </c>
    </row>
    <row r="13" spans="1:2" ht="12.75" customHeight="1" x14ac:dyDescent="0.2">
      <c r="A13" s="39" t="s">
        <v>164</v>
      </c>
      <c r="B13" s="52" t="s">
        <v>165</v>
      </c>
    </row>
    <row r="14" spans="1:2" ht="12.75" customHeight="1" x14ac:dyDescent="0.2">
      <c r="A14" s="16" t="s">
        <v>4</v>
      </c>
      <c r="B14" s="32" t="s">
        <v>101</v>
      </c>
    </row>
    <row r="15" spans="1:2" x14ac:dyDescent="0.2">
      <c r="A15" s="17" t="s">
        <v>6</v>
      </c>
      <c r="B15" s="31" t="s">
        <v>186</v>
      </c>
    </row>
    <row r="16" spans="1:2" x14ac:dyDescent="0.2">
      <c r="A16" s="17" t="s">
        <v>9</v>
      </c>
      <c r="B16" s="31" t="s">
        <v>188</v>
      </c>
    </row>
    <row r="17" spans="1:2" x14ac:dyDescent="0.2">
      <c r="A17" s="54" t="s">
        <v>190</v>
      </c>
      <c r="B17" s="55"/>
    </row>
    <row r="18" spans="1:2" x14ac:dyDescent="0.2">
      <c r="A18" s="55" t="s">
        <v>215</v>
      </c>
      <c r="B18" s="55" t="s">
        <v>216</v>
      </c>
    </row>
    <row r="19" spans="1:2" x14ac:dyDescent="0.2">
      <c r="A19" s="55" t="s">
        <v>193</v>
      </c>
      <c r="B19" s="55" t="s">
        <v>194</v>
      </c>
    </row>
    <row r="20" spans="1:2" x14ac:dyDescent="0.2">
      <c r="A20" s="55" t="s">
        <v>191</v>
      </c>
      <c r="B20" s="56" t="s">
        <v>192</v>
      </c>
    </row>
    <row r="21" spans="1:2" x14ac:dyDescent="0.2">
      <c r="A21" s="56" t="s">
        <v>195</v>
      </c>
      <c r="B21" s="56" t="s">
        <v>196</v>
      </c>
    </row>
    <row r="22" spans="1:2" x14ac:dyDescent="0.2">
      <c r="A22" s="55" t="s">
        <v>197</v>
      </c>
      <c r="B22" s="55" t="s">
        <v>198</v>
      </c>
    </row>
    <row r="23" spans="1:2" x14ac:dyDescent="0.2">
      <c r="A23" s="55" t="s">
        <v>199</v>
      </c>
      <c r="B23" s="55" t="s">
        <v>200</v>
      </c>
    </row>
    <row r="24" spans="1:2" x14ac:dyDescent="0.2">
      <c r="A24" s="55" t="s">
        <v>201</v>
      </c>
      <c r="B24" s="55" t="s">
        <v>202</v>
      </c>
    </row>
    <row r="25" spans="1:2" x14ac:dyDescent="0.2">
      <c r="A25" s="55" t="s">
        <v>203</v>
      </c>
      <c r="B25" s="55" t="s">
        <v>204</v>
      </c>
    </row>
    <row r="26" spans="1:2" x14ac:dyDescent="0.2">
      <c r="A26" s="55" t="s">
        <v>205</v>
      </c>
      <c r="B26" s="55" t="s">
        <v>206</v>
      </c>
    </row>
    <row r="27" spans="1:2" x14ac:dyDescent="0.2">
      <c r="A27" s="55" t="s">
        <v>207</v>
      </c>
      <c r="B27" s="55" t="s">
        <v>208</v>
      </c>
    </row>
    <row r="28" spans="1:2" x14ac:dyDescent="0.2">
      <c r="A28" s="56" t="s">
        <v>209</v>
      </c>
      <c r="B28" s="56" t="s">
        <v>210</v>
      </c>
    </row>
    <row r="29" spans="1:2" x14ac:dyDescent="0.2">
      <c r="A29" s="56" t="s">
        <v>211</v>
      </c>
      <c r="B29" s="56" t="s">
        <v>212</v>
      </c>
    </row>
    <row r="30" spans="1:2" x14ac:dyDescent="0.2">
      <c r="A30" s="55" t="s">
        <v>213</v>
      </c>
      <c r="B30" s="55" t="s">
        <v>214</v>
      </c>
    </row>
    <row r="31" spans="1:2" x14ac:dyDescent="0.2">
      <c r="A31" s="11" t="s">
        <v>150</v>
      </c>
      <c r="B31" s="21"/>
    </row>
    <row r="32" spans="1:2" x14ac:dyDescent="0.2">
      <c r="A32" s="45" t="s">
        <v>172</v>
      </c>
      <c r="B32" s="45" t="s">
        <v>173</v>
      </c>
    </row>
    <row r="33" spans="1:2" x14ac:dyDescent="0.2">
      <c r="A33" s="39" t="s">
        <v>178</v>
      </c>
      <c r="B33" s="17" t="s">
        <v>179</v>
      </c>
    </row>
    <row r="34" spans="1:2" x14ac:dyDescent="0.2">
      <c r="A34" s="39" t="s">
        <v>176</v>
      </c>
      <c r="B34" s="17" t="s">
        <v>177</v>
      </c>
    </row>
    <row r="35" spans="1:2" x14ac:dyDescent="0.2">
      <c r="A35" s="39" t="s">
        <v>183</v>
      </c>
      <c r="B35" s="17" t="s">
        <v>184</v>
      </c>
    </row>
    <row r="36" spans="1:2" x14ac:dyDescent="0.2">
      <c r="A36" s="46" t="s">
        <v>170</v>
      </c>
      <c r="B36" s="46" t="s">
        <v>171</v>
      </c>
    </row>
    <row r="37" spans="1:2" x14ac:dyDescent="0.2">
      <c r="A37" s="39" t="s">
        <v>174</v>
      </c>
      <c r="B37" s="17" t="s">
        <v>175</v>
      </c>
    </row>
    <row r="38" spans="1:2" x14ac:dyDescent="0.2">
      <c r="A38" s="39" t="s">
        <v>181</v>
      </c>
      <c r="B38" s="17" t="s">
        <v>182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23" sqref="B23"/>
    </sheetView>
  </sheetViews>
  <sheetFormatPr baseColWidth="10" defaultRowHeight="11.25" x14ac:dyDescent="0.2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2.570312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 x14ac:dyDescent="0.2">
      <c r="A1" s="71" t="s">
        <v>0</v>
      </c>
    </row>
    <row r="2" spans="1:10" ht="12.75" x14ac:dyDescent="0.2">
      <c r="A2" s="98"/>
      <c r="B2" s="120" t="s">
        <v>246</v>
      </c>
      <c r="C2" s="120"/>
      <c r="D2" s="120"/>
      <c r="E2" s="120"/>
      <c r="F2" s="120"/>
      <c r="G2" s="120"/>
      <c r="H2" s="121"/>
      <c r="I2" s="78"/>
      <c r="J2" s="73"/>
    </row>
    <row r="3" spans="1:10" ht="12.75" x14ac:dyDescent="0.2">
      <c r="A3" s="99"/>
      <c r="B3" s="122" t="s">
        <v>247</v>
      </c>
      <c r="C3" s="122"/>
      <c r="D3" s="122"/>
      <c r="E3" s="122"/>
      <c r="F3" s="122"/>
      <c r="G3" s="122"/>
      <c r="H3" s="123"/>
      <c r="I3" s="78"/>
      <c r="J3" s="73"/>
    </row>
    <row r="4" spans="1:10" ht="12.75" x14ac:dyDescent="0.2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 x14ac:dyDescent="0.2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 x14ac:dyDescent="0.2">
      <c r="A6" s="100"/>
      <c r="B6" s="83"/>
      <c r="C6" s="83"/>
      <c r="D6" s="83"/>
      <c r="E6" s="83"/>
      <c r="F6" s="83"/>
      <c r="G6" s="83"/>
      <c r="H6" s="90" t="s">
        <v>253</v>
      </c>
    </row>
    <row r="7" spans="1:10" x14ac:dyDescent="0.2">
      <c r="A7" s="112" t="s">
        <v>250</v>
      </c>
      <c r="B7" s="79" t="str">
        <f>numerodeconcurso</f>
        <v>2009/0257-0001</v>
      </c>
      <c r="C7" s="107"/>
      <c r="D7" s="80"/>
      <c r="E7" s="80" t="s">
        <v>1</v>
      </c>
      <c r="F7" s="86">
        <f>fechadeconcurso</f>
        <v>40017</v>
      </c>
      <c r="G7" s="80" t="s">
        <v>117</v>
      </c>
      <c r="H7" s="81" t="str">
        <f>plazocalculado&amp;" días naturales"</f>
        <v>153 días naturales</v>
      </c>
    </row>
    <row r="8" spans="1:10" ht="11.25" customHeight="1" x14ac:dyDescent="0.2">
      <c r="A8" s="113" t="s">
        <v>105</v>
      </c>
      <c r="B8" s="12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4"/>
      <c r="D8" s="124"/>
      <c r="E8" s="124"/>
      <c r="F8" s="124"/>
      <c r="G8" s="124"/>
      <c r="H8" s="125"/>
    </row>
    <row r="9" spans="1:10" x14ac:dyDescent="0.2">
      <c r="A9" s="114"/>
      <c r="B9" s="124"/>
      <c r="C9" s="124"/>
      <c r="D9" s="124"/>
      <c r="E9" s="124"/>
      <c r="F9" s="124"/>
      <c r="G9" s="124"/>
      <c r="H9" s="125"/>
    </row>
    <row r="10" spans="1:10" x14ac:dyDescent="0.2">
      <c r="A10" s="113" t="s">
        <v>249</v>
      </c>
      <c r="B10" s="72" t="str">
        <f>direcciondelaobra</f>
        <v>Tramo de Barranca del Muerto a Tlahuac.</v>
      </c>
      <c r="C10" s="72"/>
      <c r="D10" s="108"/>
      <c r="E10" s="108" t="s">
        <v>106</v>
      </c>
      <c r="F10" s="109">
        <f>fechainicio</f>
        <v>40026</v>
      </c>
      <c r="G10" s="108" t="s">
        <v>107</v>
      </c>
      <c r="H10" s="110">
        <f>fechaterminacion</f>
        <v>40178</v>
      </c>
    </row>
    <row r="11" spans="1:10" x14ac:dyDescent="0.2">
      <c r="A11" s="115"/>
      <c r="B11" s="83" t="str">
        <f>coloniadelaobra&amp;", "&amp;ciudaddelaobra&amp;", "&amp;estadodelaobra</f>
        <v>Colonia de la obra., México, Distrito Federal</v>
      </c>
      <c r="C11" s="83"/>
      <c r="D11" s="83"/>
      <c r="E11" s="83"/>
      <c r="F11" s="83"/>
      <c r="G11" s="83"/>
      <c r="H11" s="111"/>
    </row>
    <row r="13" spans="1:10" x14ac:dyDescent="0.2">
      <c r="A13" s="126" t="s">
        <v>251</v>
      </c>
      <c r="B13" s="127"/>
      <c r="C13" s="127"/>
      <c r="D13" s="127"/>
      <c r="E13" s="128"/>
      <c r="F13" s="117" t="s">
        <v>252</v>
      </c>
    </row>
    <row r="14" spans="1:10" ht="12" thickBot="1" x14ac:dyDescent="0.25">
      <c r="A14" s="70"/>
    </row>
    <row r="15" spans="1:10" ht="15.75" customHeight="1" thickTop="1" thickBot="1" x14ac:dyDescent="0.25">
      <c r="A15" s="3" t="s">
        <v>2</v>
      </c>
      <c r="B15" s="4" t="s">
        <v>261</v>
      </c>
      <c r="C15" s="4" t="s">
        <v>3</v>
      </c>
      <c r="D15" s="6" t="s">
        <v>12</v>
      </c>
      <c r="E15" s="105" t="s">
        <v>4</v>
      </c>
    </row>
    <row r="16" spans="1:10" ht="12" thickTop="1" x14ac:dyDescent="0.2">
      <c r="A16" s="71" t="s">
        <v>5</v>
      </c>
    </row>
    <row r="17" spans="1:8" x14ac:dyDescent="0.2">
      <c r="A17" s="91" t="s">
        <v>96</v>
      </c>
      <c r="B17" s="92" t="s">
        <v>99</v>
      </c>
      <c r="C17" s="93" t="s">
        <v>6</v>
      </c>
      <c r="D17" s="97" t="s">
        <v>9</v>
      </c>
      <c r="E17" s="88" t="s">
        <v>166</v>
      </c>
    </row>
    <row r="18" spans="1:8" x14ac:dyDescent="0.2">
      <c r="A18" s="34"/>
      <c r="C18" s="5"/>
      <c r="D18" s="5"/>
      <c r="E18" s="89"/>
    </row>
    <row r="19" spans="1:8" x14ac:dyDescent="0.2">
      <c r="A19" s="71" t="s">
        <v>102</v>
      </c>
      <c r="H19" s="72"/>
    </row>
    <row r="20" spans="1:8" x14ac:dyDescent="0.2">
      <c r="A20" s="106" t="str">
        <f>razonsocial</f>
        <v>Neodata, S.A. de C.V.</v>
      </c>
      <c r="B20" s="74"/>
      <c r="C20" s="74"/>
      <c r="D20" s="75"/>
      <c r="E20" s="75"/>
      <c r="F20" s="48"/>
    </row>
    <row r="21" spans="1:8" x14ac:dyDescent="0.2">
      <c r="A21" s="35" t="str">
        <f>responsable&amp;"  "&amp;cargo</f>
        <v>JORGE L. DÁVALOS MICELI  DIRECTOR GENERAL</v>
      </c>
      <c r="B21" s="76"/>
      <c r="C21" s="76"/>
      <c r="D21" s="77"/>
      <c r="E21" s="77"/>
      <c r="F21" s="49"/>
    </row>
    <row r="22" spans="1:8" x14ac:dyDescent="0.2">
      <c r="H22" s="71" t="s">
        <v>7</v>
      </c>
    </row>
  </sheetData>
  <mergeCells count="4">
    <mergeCell ref="B2:H2"/>
    <mergeCell ref="B3:H3"/>
    <mergeCell ref="B8:H9"/>
    <mergeCell ref="A13:E13"/>
  </mergeCells>
  <pageMargins left="0.59055118110236227" right="0.23622047244094491" top="0.62992125984251968" bottom="0.43307086614173229" header="0.47244094488188981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F13" sqref="F13"/>
    </sheetView>
  </sheetViews>
  <sheetFormatPr baseColWidth="10" defaultRowHeight="11.25" x14ac:dyDescent="0.2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3.2851562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 x14ac:dyDescent="0.2">
      <c r="A1" s="71" t="s">
        <v>0</v>
      </c>
    </row>
    <row r="2" spans="1:10" ht="12.75" x14ac:dyDescent="0.2">
      <c r="A2" s="98"/>
      <c r="B2" s="120" t="s">
        <v>246</v>
      </c>
      <c r="C2" s="120"/>
      <c r="D2" s="120"/>
      <c r="E2" s="120"/>
      <c r="F2" s="120"/>
      <c r="G2" s="120"/>
      <c r="H2" s="121"/>
      <c r="I2" s="78"/>
      <c r="J2" s="73"/>
    </row>
    <row r="3" spans="1:10" ht="12.75" x14ac:dyDescent="0.2">
      <c r="A3" s="99"/>
      <c r="B3" s="122" t="s">
        <v>247</v>
      </c>
      <c r="C3" s="122"/>
      <c r="D3" s="122"/>
      <c r="E3" s="122"/>
      <c r="F3" s="122"/>
      <c r="G3" s="122"/>
      <c r="H3" s="123"/>
      <c r="I3" s="78"/>
      <c r="J3" s="73"/>
    </row>
    <row r="4" spans="1:10" ht="12.75" x14ac:dyDescent="0.2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 x14ac:dyDescent="0.2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 x14ac:dyDescent="0.2">
      <c r="A6" s="100"/>
      <c r="B6" s="83"/>
      <c r="C6" s="83"/>
      <c r="D6" s="83"/>
      <c r="E6" s="83"/>
      <c r="F6" s="83"/>
      <c r="G6" s="83"/>
      <c r="H6" s="90" t="s">
        <v>253</v>
      </c>
    </row>
    <row r="7" spans="1:10" x14ac:dyDescent="0.2">
      <c r="A7" s="101" t="s">
        <v>250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117</v>
      </c>
      <c r="H7" s="81" t="str">
        <f>plazocalculado&amp;" días naturales"</f>
        <v>153 días naturales</v>
      </c>
    </row>
    <row r="8" spans="1:10" ht="11.25" customHeight="1" x14ac:dyDescent="0.2">
      <c r="A8" s="102" t="s">
        <v>105</v>
      </c>
      <c r="B8" s="12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4"/>
      <c r="D8" s="124"/>
      <c r="E8" s="124"/>
      <c r="F8" s="124"/>
      <c r="G8" s="124"/>
      <c r="H8" s="125"/>
    </row>
    <row r="9" spans="1:10" x14ac:dyDescent="0.2">
      <c r="A9" s="103"/>
      <c r="B9" s="124"/>
      <c r="C9" s="124"/>
      <c r="D9" s="124"/>
      <c r="E9" s="124"/>
      <c r="F9" s="124"/>
      <c r="G9" s="124"/>
      <c r="H9" s="125"/>
    </row>
    <row r="10" spans="1:10" x14ac:dyDescent="0.2">
      <c r="A10" s="102" t="s">
        <v>249</v>
      </c>
      <c r="B10" s="72" t="str">
        <f>direcciondelaobra</f>
        <v>Tramo de Barranca del Muerto a Tlahuac.</v>
      </c>
      <c r="C10" s="72"/>
      <c r="D10" s="108"/>
      <c r="E10" s="108" t="s">
        <v>106</v>
      </c>
      <c r="F10" s="109">
        <f>fechainicio</f>
        <v>40026</v>
      </c>
      <c r="G10" s="108" t="s">
        <v>107</v>
      </c>
      <c r="H10" s="110">
        <f>fechaterminacion</f>
        <v>40178</v>
      </c>
    </row>
    <row r="11" spans="1:10" x14ac:dyDescent="0.2">
      <c r="A11" s="100"/>
      <c r="B11" s="83" t="str">
        <f>coloniadelaobra&amp;", "&amp;ciudaddelaobra&amp;", "&amp;estadodelaobra</f>
        <v>Colonia de la obra., México, Distrito Federal</v>
      </c>
      <c r="C11" s="83"/>
      <c r="D11" s="83"/>
      <c r="E11" s="83"/>
      <c r="F11" s="83"/>
      <c r="G11" s="83"/>
      <c r="H11" s="111"/>
    </row>
    <row r="12" spans="1:10" ht="3.75" customHeight="1" x14ac:dyDescent="0.2">
      <c r="A12" s="72"/>
      <c r="B12" s="72"/>
      <c r="C12" s="72"/>
      <c r="D12" s="72"/>
      <c r="E12" s="72"/>
      <c r="F12" s="72"/>
      <c r="G12" s="72"/>
      <c r="H12" s="72"/>
    </row>
    <row r="13" spans="1:10" x14ac:dyDescent="0.2">
      <c r="A13" s="126" t="s">
        <v>254</v>
      </c>
      <c r="B13" s="127"/>
      <c r="C13" s="127"/>
      <c r="D13" s="127"/>
      <c r="E13" s="116"/>
      <c r="F13" s="117" t="s">
        <v>255</v>
      </c>
    </row>
    <row r="14" spans="1:10" ht="12" thickBot="1" x14ac:dyDescent="0.25">
      <c r="A14" s="70"/>
    </row>
    <row r="15" spans="1:10" ht="12.75" thickTop="1" thickBot="1" x14ac:dyDescent="0.25">
      <c r="A15" s="3" t="s">
        <v>2</v>
      </c>
      <c r="B15" s="4" t="s">
        <v>256</v>
      </c>
      <c r="C15" s="4" t="s">
        <v>3</v>
      </c>
      <c r="D15" s="95" t="s">
        <v>12</v>
      </c>
      <c r="E15" s="105" t="s">
        <v>4</v>
      </c>
    </row>
    <row r="16" spans="1:10" ht="12" thickTop="1" x14ac:dyDescent="0.2">
      <c r="A16" s="71" t="s">
        <v>5</v>
      </c>
    </row>
    <row r="17" spans="1:8" x14ac:dyDescent="0.2">
      <c r="A17" s="91" t="s">
        <v>96</v>
      </c>
      <c r="B17" s="92" t="s">
        <v>99</v>
      </c>
      <c r="C17" s="93" t="s">
        <v>6</v>
      </c>
      <c r="D17" s="96" t="s">
        <v>9</v>
      </c>
      <c r="E17" s="88" t="s">
        <v>166</v>
      </c>
    </row>
    <row r="18" spans="1:8" x14ac:dyDescent="0.2">
      <c r="A18" s="34"/>
      <c r="C18" s="5"/>
      <c r="D18" s="5"/>
      <c r="E18" s="89"/>
    </row>
    <row r="19" spans="1:8" x14ac:dyDescent="0.2">
      <c r="A19" s="71" t="s">
        <v>102</v>
      </c>
      <c r="H19" s="72"/>
    </row>
    <row r="20" spans="1:8" x14ac:dyDescent="0.2">
      <c r="A20" s="106" t="str">
        <f>razonsocial</f>
        <v>Neodata, S.A. de C.V.</v>
      </c>
      <c r="B20" s="74"/>
      <c r="C20" s="74"/>
      <c r="D20" s="75"/>
      <c r="E20" s="75"/>
      <c r="F20" s="48"/>
    </row>
    <row r="21" spans="1:8" x14ac:dyDescent="0.2">
      <c r="A21" s="35" t="str">
        <f>responsable&amp;"  "&amp;cargo</f>
        <v>JORGE L. DÁVALOS MICELI  DIRECTOR GENERAL</v>
      </c>
      <c r="B21" s="76"/>
      <c r="C21" s="76"/>
      <c r="D21" s="77"/>
      <c r="E21" s="77"/>
      <c r="F21" s="49"/>
    </row>
    <row r="22" spans="1:8" x14ac:dyDescent="0.2">
      <c r="H22" s="71" t="s">
        <v>7</v>
      </c>
    </row>
  </sheetData>
  <mergeCells count="4">
    <mergeCell ref="B2:H2"/>
    <mergeCell ref="B3:H3"/>
    <mergeCell ref="B8:H9"/>
    <mergeCell ref="A13:D13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15" sqref="B15"/>
    </sheetView>
  </sheetViews>
  <sheetFormatPr baseColWidth="10" defaultRowHeight="11.25" x14ac:dyDescent="0.2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1.710937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 x14ac:dyDescent="0.2">
      <c r="A1" s="71" t="s">
        <v>0</v>
      </c>
    </row>
    <row r="2" spans="1:10" ht="12.75" x14ac:dyDescent="0.2">
      <c r="A2" s="98"/>
      <c r="B2" s="120" t="s">
        <v>246</v>
      </c>
      <c r="C2" s="120"/>
      <c r="D2" s="120"/>
      <c r="E2" s="120"/>
      <c r="F2" s="120"/>
      <c r="G2" s="120"/>
      <c r="H2" s="121"/>
      <c r="I2" s="78"/>
      <c r="J2" s="73"/>
    </row>
    <row r="3" spans="1:10" ht="12.75" x14ac:dyDescent="0.2">
      <c r="A3" s="99"/>
      <c r="B3" s="122" t="s">
        <v>247</v>
      </c>
      <c r="C3" s="122"/>
      <c r="D3" s="122"/>
      <c r="E3" s="122"/>
      <c r="F3" s="122"/>
      <c r="G3" s="122"/>
      <c r="H3" s="123"/>
      <c r="I3" s="78"/>
      <c r="J3" s="73"/>
    </row>
    <row r="4" spans="1:10" ht="12.75" x14ac:dyDescent="0.2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 x14ac:dyDescent="0.2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 x14ac:dyDescent="0.2">
      <c r="A6" s="100"/>
      <c r="B6" s="83"/>
      <c r="C6" s="83"/>
      <c r="D6" s="83"/>
      <c r="E6" s="83"/>
      <c r="F6" s="83"/>
      <c r="G6" s="83"/>
      <c r="H6" s="90" t="s">
        <v>253</v>
      </c>
    </row>
    <row r="7" spans="1:10" x14ac:dyDescent="0.2">
      <c r="A7" s="101" t="s">
        <v>250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117</v>
      </c>
      <c r="H7" s="81" t="str">
        <f>plazocalculado&amp;" días naturales"</f>
        <v>153 días naturales</v>
      </c>
    </row>
    <row r="8" spans="1:10" ht="11.25" customHeight="1" x14ac:dyDescent="0.2">
      <c r="A8" s="102" t="s">
        <v>105</v>
      </c>
      <c r="B8" s="12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4"/>
      <c r="D8" s="124"/>
      <c r="E8" s="124"/>
      <c r="F8" s="124"/>
      <c r="G8" s="124"/>
      <c r="H8" s="125"/>
    </row>
    <row r="9" spans="1:10" x14ac:dyDescent="0.2">
      <c r="A9" s="103"/>
      <c r="B9" s="124"/>
      <c r="C9" s="124"/>
      <c r="D9" s="124"/>
      <c r="E9" s="124"/>
      <c r="F9" s="124"/>
      <c r="G9" s="124"/>
      <c r="H9" s="125"/>
    </row>
    <row r="10" spans="1:10" x14ac:dyDescent="0.2">
      <c r="A10" s="102" t="s">
        <v>249</v>
      </c>
      <c r="B10" s="72" t="str">
        <f>direcciondelaobra</f>
        <v>Tramo de Barranca del Muerto a Tlahuac.</v>
      </c>
      <c r="C10" s="72"/>
      <c r="D10" s="108"/>
      <c r="E10" s="108" t="s">
        <v>106</v>
      </c>
      <c r="F10" s="109">
        <f>fechainicio</f>
        <v>40026</v>
      </c>
      <c r="G10" s="108" t="s">
        <v>107</v>
      </c>
      <c r="H10" s="110">
        <f>fechaterminacion</f>
        <v>40178</v>
      </c>
    </row>
    <row r="11" spans="1:10" x14ac:dyDescent="0.2">
      <c r="A11" s="100"/>
      <c r="B11" s="83" t="str">
        <f>coloniadelaobra&amp;", "&amp;ciudaddelaobra&amp;", "&amp;estadodelaobra</f>
        <v>Colonia de la obra., México, Distrito Federal</v>
      </c>
      <c r="C11" s="83"/>
      <c r="D11" s="83"/>
      <c r="E11" s="83"/>
      <c r="F11" s="83"/>
      <c r="G11" s="83"/>
      <c r="H11" s="111"/>
    </row>
    <row r="12" spans="1:10" ht="3.75" customHeight="1" x14ac:dyDescent="0.2">
      <c r="A12" s="72"/>
      <c r="B12" s="72"/>
      <c r="C12" s="72"/>
      <c r="D12" s="72"/>
      <c r="E12" s="72"/>
      <c r="F12" s="72"/>
      <c r="G12" s="72"/>
      <c r="H12" s="72"/>
    </row>
    <row r="13" spans="1:10" x14ac:dyDescent="0.2">
      <c r="A13" s="126" t="s">
        <v>258</v>
      </c>
      <c r="B13" s="127"/>
      <c r="C13" s="127"/>
      <c r="D13" s="127"/>
      <c r="E13" s="116"/>
      <c r="F13" s="117" t="s">
        <v>257</v>
      </c>
    </row>
    <row r="14" spans="1:10" ht="12" thickBot="1" x14ac:dyDescent="0.25">
      <c r="A14" s="70"/>
    </row>
    <row r="15" spans="1:10" ht="12.75" thickTop="1" thickBot="1" x14ac:dyDescent="0.25">
      <c r="A15" s="3" t="s">
        <v>2</v>
      </c>
      <c r="B15" s="4" t="s">
        <v>259</v>
      </c>
      <c r="C15" s="4" t="s">
        <v>3</v>
      </c>
      <c r="D15" s="95" t="s">
        <v>12</v>
      </c>
      <c r="E15" s="105" t="s">
        <v>4</v>
      </c>
    </row>
    <row r="16" spans="1:10" ht="12" thickTop="1" x14ac:dyDescent="0.2">
      <c r="A16" s="71" t="s">
        <v>5</v>
      </c>
    </row>
    <row r="17" spans="1:8" x14ac:dyDescent="0.2">
      <c r="A17" s="91" t="s">
        <v>96</v>
      </c>
      <c r="B17" s="92" t="s">
        <v>99</v>
      </c>
      <c r="C17" s="93" t="s">
        <v>6</v>
      </c>
      <c r="D17" s="96" t="s">
        <v>9</v>
      </c>
      <c r="E17" s="88" t="s">
        <v>166</v>
      </c>
    </row>
    <row r="18" spans="1:8" x14ac:dyDescent="0.2">
      <c r="A18" s="34"/>
      <c r="C18" s="5"/>
      <c r="D18" s="5"/>
      <c r="E18" s="89"/>
    </row>
    <row r="19" spans="1:8" x14ac:dyDescent="0.2">
      <c r="A19" s="71" t="s">
        <v>102</v>
      </c>
      <c r="H19" s="72"/>
    </row>
    <row r="20" spans="1:8" x14ac:dyDescent="0.2">
      <c r="A20" s="106" t="str">
        <f>razonsocial</f>
        <v>Neodata, S.A. de C.V.</v>
      </c>
      <c r="B20" s="74"/>
      <c r="C20" s="74"/>
      <c r="D20" s="75"/>
      <c r="E20" s="75"/>
      <c r="F20" s="48"/>
    </row>
    <row r="21" spans="1:8" x14ac:dyDescent="0.2">
      <c r="A21" s="35" t="str">
        <f>responsable&amp;"  "&amp;cargo</f>
        <v>JORGE L. DÁVALOS MICELI  DIRECTOR GENERAL</v>
      </c>
      <c r="B21" s="76"/>
      <c r="C21" s="76"/>
      <c r="D21" s="77"/>
      <c r="E21" s="77"/>
      <c r="F21" s="49"/>
    </row>
    <row r="22" spans="1:8" x14ac:dyDescent="0.2">
      <c r="H22" s="71" t="s">
        <v>7</v>
      </c>
    </row>
  </sheetData>
  <mergeCells count="4">
    <mergeCell ref="B2:H2"/>
    <mergeCell ref="B3:H3"/>
    <mergeCell ref="B8:H9"/>
    <mergeCell ref="A13:D13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D22" sqref="D22"/>
    </sheetView>
  </sheetViews>
  <sheetFormatPr baseColWidth="10" defaultRowHeight="11.25" x14ac:dyDescent="0.2"/>
  <cols>
    <col min="1" max="1" width="15.7109375" style="71" customWidth="1"/>
    <col min="2" max="2" width="44.5703125" style="1" customWidth="1"/>
    <col min="3" max="3" width="8.7109375" style="1" customWidth="1"/>
    <col min="4" max="4" width="10" style="1" customWidth="1"/>
    <col min="5" max="5" width="10.42578125" style="1" customWidth="1"/>
    <col min="6" max="6" width="12.85546875" style="1" customWidth="1"/>
    <col min="7" max="7" width="11.42578125" style="1"/>
    <col min="8" max="8" width="13.42578125" style="1" customWidth="1"/>
    <col min="9" max="16384" width="11.42578125" style="1"/>
  </cols>
  <sheetData>
    <row r="1" spans="1:10" x14ac:dyDescent="0.2">
      <c r="A1" s="1" t="s">
        <v>0</v>
      </c>
    </row>
    <row r="2" spans="1:10" ht="12.75" x14ac:dyDescent="0.2">
      <c r="A2" s="98"/>
      <c r="B2" s="120" t="s">
        <v>246</v>
      </c>
      <c r="C2" s="120"/>
      <c r="D2" s="120"/>
      <c r="E2" s="120"/>
      <c r="F2" s="120"/>
      <c r="G2" s="120"/>
      <c r="H2" s="121"/>
      <c r="I2" s="78"/>
      <c r="J2" s="73"/>
    </row>
    <row r="3" spans="1:10" ht="12.75" x14ac:dyDescent="0.2">
      <c r="A3" s="99"/>
      <c r="B3" s="122" t="s">
        <v>247</v>
      </c>
      <c r="C3" s="122"/>
      <c r="D3" s="122"/>
      <c r="E3" s="122"/>
      <c r="F3" s="122"/>
      <c r="G3" s="122"/>
      <c r="H3" s="123"/>
      <c r="I3" s="78"/>
      <c r="J3" s="73"/>
    </row>
    <row r="4" spans="1:10" ht="12.75" x14ac:dyDescent="0.2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 x14ac:dyDescent="0.2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 x14ac:dyDescent="0.2">
      <c r="A6" s="100"/>
      <c r="B6" s="83"/>
      <c r="C6" s="83"/>
      <c r="D6" s="83"/>
      <c r="E6" s="83"/>
      <c r="F6" s="83"/>
      <c r="G6" s="83"/>
      <c r="H6" s="90" t="s">
        <v>253</v>
      </c>
    </row>
    <row r="7" spans="1:10" x14ac:dyDescent="0.2">
      <c r="A7" s="101" t="s">
        <v>250</v>
      </c>
      <c r="B7" s="79" t="str">
        <f>numerodeconcurso</f>
        <v>2009/0257-0001</v>
      </c>
      <c r="C7" s="107"/>
      <c r="D7" s="80"/>
      <c r="E7" s="80" t="s">
        <v>1</v>
      </c>
      <c r="F7" s="86">
        <f>fechadeconcurso</f>
        <v>40017</v>
      </c>
      <c r="G7" s="80" t="s">
        <v>117</v>
      </c>
      <c r="H7" s="81" t="str">
        <f>plazocalculado&amp;" días naturales"</f>
        <v>153 días naturales</v>
      </c>
    </row>
    <row r="8" spans="1:10" ht="11.25" customHeight="1" x14ac:dyDescent="0.2">
      <c r="A8" s="102" t="s">
        <v>105</v>
      </c>
      <c r="B8" s="12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4"/>
      <c r="D8" s="124"/>
      <c r="E8" s="124"/>
      <c r="F8" s="124"/>
      <c r="G8" s="124"/>
      <c r="H8" s="125"/>
    </row>
    <row r="9" spans="1:10" x14ac:dyDescent="0.2">
      <c r="A9" s="103"/>
      <c r="B9" s="124"/>
      <c r="C9" s="124"/>
      <c r="D9" s="124"/>
      <c r="E9" s="124"/>
      <c r="F9" s="124"/>
      <c r="G9" s="124"/>
      <c r="H9" s="125"/>
    </row>
    <row r="10" spans="1:10" x14ac:dyDescent="0.2">
      <c r="A10" s="102" t="s">
        <v>249</v>
      </c>
      <c r="B10" s="72" t="str">
        <f>direcciondelaobra&amp;", "&amp;coloniadelaobra</f>
        <v>Tramo de Barranca del Muerto a Tlahuac., Colonia de la obra.</v>
      </c>
      <c r="C10" s="72"/>
      <c r="D10" s="108"/>
      <c r="E10" s="108" t="s">
        <v>106</v>
      </c>
      <c r="F10" s="109">
        <f>fechainicio</f>
        <v>40026</v>
      </c>
      <c r="G10" s="108" t="s">
        <v>107</v>
      </c>
      <c r="H10" s="110">
        <f>fechaterminacion</f>
        <v>40178</v>
      </c>
    </row>
    <row r="11" spans="1:10" s="71" customFormat="1" x14ac:dyDescent="0.2">
      <c r="A11" s="104"/>
      <c r="B11" s="83" t="str">
        <f>ciudaddelaobra&amp;", "&amp;estadodelaobra</f>
        <v>México, Distrito Federal</v>
      </c>
      <c r="C11" s="83"/>
      <c r="D11" s="84"/>
      <c r="E11" s="84"/>
      <c r="F11" s="85"/>
      <c r="G11" s="84"/>
      <c r="H11" s="87"/>
    </row>
    <row r="12" spans="1:10" ht="5.25" customHeight="1" x14ac:dyDescent="0.2"/>
    <row r="13" spans="1:10" x14ac:dyDescent="0.2">
      <c r="A13" s="135" t="s">
        <v>268</v>
      </c>
      <c r="B13" s="136"/>
      <c r="C13" s="136"/>
      <c r="D13" s="136"/>
      <c r="E13" s="136"/>
      <c r="F13" s="136"/>
      <c r="G13" s="137"/>
      <c r="H13" s="117" t="s">
        <v>260</v>
      </c>
    </row>
    <row r="14" spans="1:10" s="71" customFormat="1" ht="12" thickBot="1" x14ac:dyDescent="0.25">
      <c r="A14" s="70"/>
    </row>
    <row r="15" spans="1:10" ht="15.75" customHeight="1" thickTop="1" thickBot="1" x14ac:dyDescent="0.25">
      <c r="A15" s="3" t="s">
        <v>2</v>
      </c>
      <c r="B15" s="4" t="s">
        <v>261</v>
      </c>
      <c r="C15" s="4" t="s">
        <v>3</v>
      </c>
      <c r="D15" s="6" t="s">
        <v>248</v>
      </c>
      <c r="E15" s="6" t="s">
        <v>245</v>
      </c>
      <c r="F15" s="6" t="s">
        <v>262</v>
      </c>
      <c r="G15" s="105" t="s">
        <v>4</v>
      </c>
    </row>
    <row r="16" spans="1:10" ht="12" thickTop="1" x14ac:dyDescent="0.2">
      <c r="A16" s="1" t="s">
        <v>5</v>
      </c>
      <c r="F16" s="71"/>
    </row>
    <row r="17" spans="1:8" x14ac:dyDescent="0.2">
      <c r="A17" s="91" t="s">
        <v>96</v>
      </c>
      <c r="B17" s="92" t="s">
        <v>99</v>
      </c>
      <c r="C17" s="93" t="s">
        <v>6</v>
      </c>
      <c r="D17" s="97" t="s">
        <v>9</v>
      </c>
      <c r="E17" s="94" t="s">
        <v>10</v>
      </c>
      <c r="F17" s="94" t="s">
        <v>11</v>
      </c>
      <c r="G17" s="89" t="s">
        <v>168</v>
      </c>
    </row>
    <row r="18" spans="1:8" s="71" customFormat="1" x14ac:dyDescent="0.2">
      <c r="A18" s="34"/>
      <c r="C18" s="5"/>
      <c r="D18" s="5"/>
      <c r="E18" s="5"/>
      <c r="G18" s="89"/>
    </row>
    <row r="19" spans="1:8" x14ac:dyDescent="0.2">
      <c r="A19" s="1" t="s">
        <v>102</v>
      </c>
      <c r="H19" s="2"/>
    </row>
    <row r="20" spans="1:8" x14ac:dyDescent="0.2">
      <c r="A20" s="106" t="str">
        <f>razonsocial</f>
        <v>Neodata, S.A. de C.V.</v>
      </c>
      <c r="B20" s="74"/>
      <c r="C20" s="74"/>
      <c r="D20" s="75"/>
      <c r="E20" s="75"/>
      <c r="F20" s="75" t="s">
        <v>103</v>
      </c>
      <c r="G20" s="48" t="s">
        <v>170</v>
      </c>
    </row>
    <row r="21" spans="1:8" x14ac:dyDescent="0.2">
      <c r="A21" s="35" t="str">
        <f>responsable&amp;"  "&amp;cargo</f>
        <v>JORGE L. DÁVALOS MICELI  DIRECTOR GENERAL</v>
      </c>
      <c r="B21" s="76"/>
      <c r="C21" s="76"/>
      <c r="D21" s="77"/>
      <c r="E21" s="77"/>
      <c r="F21" s="77" t="s">
        <v>104</v>
      </c>
      <c r="G21" s="49" t="s">
        <v>172</v>
      </c>
    </row>
    <row r="22" spans="1:8" x14ac:dyDescent="0.2">
      <c r="H22" s="1" t="s">
        <v>7</v>
      </c>
    </row>
  </sheetData>
  <mergeCells count="3">
    <mergeCell ref="B8:H9"/>
    <mergeCell ref="B2:H2"/>
    <mergeCell ref="B3:H3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Zeros="0" tabSelected="1" zoomScaleNormal="100" workbookViewId="0">
      <selection activeCell="I16" sqref="I16"/>
    </sheetView>
  </sheetViews>
  <sheetFormatPr baseColWidth="10" defaultRowHeight="11.25" x14ac:dyDescent="0.2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0.4257812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 x14ac:dyDescent="0.2">
      <c r="A1" s="71" t="s">
        <v>0</v>
      </c>
    </row>
    <row r="2" spans="1:10" ht="12.75" x14ac:dyDescent="0.2">
      <c r="A2" s="98"/>
      <c r="B2" s="120" t="s">
        <v>246</v>
      </c>
      <c r="C2" s="120"/>
      <c r="D2" s="120"/>
      <c r="E2" s="120"/>
      <c r="F2" s="120"/>
      <c r="G2" s="120"/>
      <c r="H2" s="121"/>
      <c r="I2" s="78"/>
      <c r="J2" s="73"/>
    </row>
    <row r="3" spans="1:10" ht="12.75" x14ac:dyDescent="0.2">
      <c r="A3" s="99"/>
      <c r="B3" s="122" t="s">
        <v>247</v>
      </c>
      <c r="C3" s="122"/>
      <c r="D3" s="122"/>
      <c r="E3" s="122"/>
      <c r="F3" s="122"/>
      <c r="G3" s="122"/>
      <c r="H3" s="123"/>
      <c r="I3" s="78"/>
      <c r="J3" s="73"/>
    </row>
    <row r="4" spans="1:10" ht="12.75" x14ac:dyDescent="0.2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 x14ac:dyDescent="0.2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 x14ac:dyDescent="0.2">
      <c r="A6" s="100"/>
      <c r="B6" s="83"/>
      <c r="C6" s="83"/>
      <c r="D6" s="83"/>
      <c r="E6" s="83"/>
      <c r="F6" s="83"/>
      <c r="G6" s="83"/>
      <c r="H6" s="90" t="s">
        <v>253</v>
      </c>
    </row>
    <row r="7" spans="1:10" x14ac:dyDescent="0.2">
      <c r="A7" s="101" t="s">
        <v>250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117</v>
      </c>
      <c r="H7" s="81" t="str">
        <f>plazocalculado&amp;" días naturales"</f>
        <v>153 días naturales</v>
      </c>
    </row>
    <row r="8" spans="1:10" ht="11.25" customHeight="1" x14ac:dyDescent="0.2">
      <c r="A8" s="102" t="s">
        <v>105</v>
      </c>
      <c r="B8" s="12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4"/>
      <c r="D8" s="124"/>
      <c r="E8" s="124"/>
      <c r="F8" s="124"/>
      <c r="G8" s="124"/>
      <c r="H8" s="125"/>
    </row>
    <row r="9" spans="1:10" x14ac:dyDescent="0.2">
      <c r="A9" s="103"/>
      <c r="B9" s="124"/>
      <c r="C9" s="124"/>
      <c r="D9" s="124"/>
      <c r="E9" s="124"/>
      <c r="F9" s="124"/>
      <c r="G9" s="124"/>
      <c r="H9" s="125"/>
    </row>
    <row r="10" spans="1:10" x14ac:dyDescent="0.2">
      <c r="A10" s="102" t="s">
        <v>249</v>
      </c>
      <c r="B10" s="72" t="str">
        <f>direcciondelaobra</f>
        <v>Tramo de Barranca del Muerto a Tlahuac.</v>
      </c>
      <c r="C10" s="72"/>
      <c r="D10" s="108"/>
      <c r="E10" s="108" t="s">
        <v>106</v>
      </c>
      <c r="F10" s="109">
        <f>fechainicio</f>
        <v>40026</v>
      </c>
      <c r="G10" s="108" t="s">
        <v>107</v>
      </c>
      <c r="H10" s="110">
        <f>fechaterminacion</f>
        <v>40178</v>
      </c>
    </row>
    <row r="11" spans="1:10" x14ac:dyDescent="0.2">
      <c r="A11" s="100"/>
      <c r="B11" s="83" t="str">
        <f>coloniadelaobra&amp;", "&amp;ciudaddelaobra&amp;", "&amp;estadodelaobra</f>
        <v>Colonia de la obra., México, Distrito Federal</v>
      </c>
      <c r="C11" s="83"/>
      <c r="D11" s="83"/>
      <c r="E11" s="83"/>
      <c r="F11" s="83"/>
      <c r="G11" s="83"/>
      <c r="H11" s="111"/>
    </row>
    <row r="12" spans="1:10" ht="3.75" customHeight="1" x14ac:dyDescent="0.2">
      <c r="A12" s="72"/>
      <c r="B12" s="72"/>
      <c r="C12" s="72"/>
      <c r="D12" s="72"/>
      <c r="E12" s="72"/>
      <c r="F12" s="72"/>
      <c r="G12" s="72"/>
      <c r="H12" s="72"/>
    </row>
    <row r="13" spans="1:10" x14ac:dyDescent="0.2">
      <c r="A13" s="138" t="s">
        <v>269</v>
      </c>
      <c r="B13" s="139"/>
      <c r="C13" s="139"/>
      <c r="D13" s="139"/>
      <c r="E13" s="140"/>
      <c r="F13" s="140"/>
      <c r="G13" s="147"/>
      <c r="H13" s="145" t="s">
        <v>265</v>
      </c>
    </row>
    <row r="14" spans="1:10" x14ac:dyDescent="0.2">
      <c r="A14" s="143" t="s">
        <v>270</v>
      </c>
      <c r="B14" s="144"/>
      <c r="C14" s="144"/>
      <c r="D14" s="144"/>
      <c r="E14" s="144"/>
      <c r="F14" s="148"/>
      <c r="G14" s="149"/>
      <c r="H14" s="146"/>
    </row>
    <row r="15" spans="1:10" ht="12" thickBot="1" x14ac:dyDescent="0.25">
      <c r="A15" s="141"/>
      <c r="B15" s="142"/>
      <c r="C15" s="142"/>
      <c r="D15" s="142"/>
      <c r="E15" s="142"/>
      <c r="F15" s="142"/>
      <c r="G15" s="142"/>
    </row>
    <row r="16" spans="1:10" ht="46.5" thickTop="1" thickBot="1" x14ac:dyDescent="0.25">
      <c r="A16" s="3" t="s">
        <v>2</v>
      </c>
      <c r="B16" s="4" t="s">
        <v>256</v>
      </c>
      <c r="C16" s="4" t="s">
        <v>3</v>
      </c>
      <c r="D16" s="4" t="s">
        <v>12</v>
      </c>
      <c r="E16" s="95" t="s">
        <v>263</v>
      </c>
      <c r="F16" s="95" t="s">
        <v>8</v>
      </c>
      <c r="G16" s="95" t="s">
        <v>264</v>
      </c>
      <c r="H16" s="105" t="s">
        <v>4</v>
      </c>
    </row>
    <row r="17" spans="1:9" ht="12" thickTop="1" x14ac:dyDescent="0.2">
      <c r="A17" s="71" t="s">
        <v>5</v>
      </c>
    </row>
    <row r="18" spans="1:9" x14ac:dyDescent="0.2">
      <c r="A18" s="91" t="s">
        <v>96</v>
      </c>
      <c r="B18" s="92" t="s">
        <v>99</v>
      </c>
      <c r="C18" s="93" t="s">
        <v>6</v>
      </c>
      <c r="D18" s="96" t="s">
        <v>9</v>
      </c>
      <c r="E18" s="96">
        <f>IF(D18=0," ",8)</f>
        <v>8</v>
      </c>
      <c r="F18" s="89" t="s">
        <v>10</v>
      </c>
      <c r="G18" s="89" t="s">
        <v>11</v>
      </c>
      <c r="H18" s="89" t="s">
        <v>168</v>
      </c>
    </row>
    <row r="19" spans="1:9" x14ac:dyDescent="0.2">
      <c r="A19" s="34"/>
      <c r="C19" s="5"/>
      <c r="D19" s="5"/>
      <c r="E19" s="5"/>
      <c r="F19" s="5"/>
      <c r="H19" s="89"/>
    </row>
    <row r="20" spans="1:9" x14ac:dyDescent="0.2">
      <c r="A20" s="71" t="s">
        <v>102</v>
      </c>
      <c r="I20" s="72"/>
    </row>
    <row r="21" spans="1:9" x14ac:dyDescent="0.2">
      <c r="A21" s="106" t="str">
        <f>razonsocial</f>
        <v>Neodata, S.A. de C.V.</v>
      </c>
      <c r="B21" s="74"/>
      <c r="C21" s="74"/>
      <c r="D21" s="74"/>
      <c r="E21" s="75"/>
      <c r="F21" s="75"/>
      <c r="G21" s="75" t="s">
        <v>103</v>
      </c>
      <c r="H21" s="48" t="s">
        <v>170</v>
      </c>
    </row>
    <row r="22" spans="1:9" x14ac:dyDescent="0.2">
      <c r="A22" s="35" t="str">
        <f>responsable&amp;"  "&amp;cargo</f>
        <v>JORGE L. DÁVALOS MICELI  DIRECTOR GENERAL</v>
      </c>
      <c r="B22" s="76"/>
      <c r="C22" s="76"/>
      <c r="D22" s="76"/>
      <c r="E22" s="77"/>
      <c r="F22" s="77"/>
      <c r="G22" s="77" t="s">
        <v>104</v>
      </c>
      <c r="H22" s="49" t="s">
        <v>172</v>
      </c>
    </row>
    <row r="23" spans="1:9" x14ac:dyDescent="0.2">
      <c r="H23" s="71" t="s">
        <v>7</v>
      </c>
    </row>
  </sheetData>
  <mergeCells count="3">
    <mergeCell ref="B2:H2"/>
    <mergeCell ref="B3:H3"/>
    <mergeCell ref="B8:H9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Zeros="0" zoomScaleNormal="100" workbookViewId="0">
      <selection activeCell="B31" sqref="B31"/>
    </sheetView>
  </sheetViews>
  <sheetFormatPr baseColWidth="10" defaultRowHeight="11.25" x14ac:dyDescent="0.2"/>
  <cols>
    <col min="1" max="1" width="15.7109375" style="71" customWidth="1"/>
    <col min="2" max="2" width="44.5703125" style="71" customWidth="1"/>
    <col min="3" max="3" width="8.7109375" style="71" customWidth="1"/>
    <col min="4" max="4" width="10" style="71" customWidth="1"/>
    <col min="5" max="5" width="11.7109375" style="71" customWidth="1"/>
    <col min="6" max="6" width="12.85546875" style="71" customWidth="1"/>
    <col min="7" max="7" width="11.42578125" style="71"/>
    <col min="8" max="8" width="13.42578125" style="71" customWidth="1"/>
    <col min="9" max="16384" width="11.42578125" style="71"/>
  </cols>
  <sheetData>
    <row r="1" spans="1:10" x14ac:dyDescent="0.2">
      <c r="A1" s="71" t="s">
        <v>0</v>
      </c>
    </row>
    <row r="2" spans="1:10" ht="12.75" x14ac:dyDescent="0.2">
      <c r="A2" s="98"/>
      <c r="B2" s="120" t="s">
        <v>246</v>
      </c>
      <c r="C2" s="120"/>
      <c r="D2" s="120"/>
      <c r="E2" s="120"/>
      <c r="F2" s="120"/>
      <c r="G2" s="120"/>
      <c r="H2" s="121"/>
      <c r="I2" s="78"/>
      <c r="J2" s="73"/>
    </row>
    <row r="3" spans="1:10" ht="12.75" x14ac:dyDescent="0.2">
      <c r="A3" s="99"/>
      <c r="B3" s="122" t="s">
        <v>247</v>
      </c>
      <c r="C3" s="122"/>
      <c r="D3" s="122"/>
      <c r="E3" s="122"/>
      <c r="F3" s="122"/>
      <c r="G3" s="122"/>
      <c r="H3" s="123"/>
      <c r="I3" s="78"/>
      <c r="J3" s="73"/>
    </row>
    <row r="4" spans="1:10" ht="12.75" x14ac:dyDescent="0.2">
      <c r="A4" s="99"/>
      <c r="B4" s="72"/>
      <c r="C4" s="72"/>
      <c r="D4" s="72"/>
      <c r="E4" s="72"/>
      <c r="F4" s="72"/>
      <c r="G4" s="72"/>
      <c r="H4" s="82"/>
      <c r="I4" s="72"/>
      <c r="J4" s="73"/>
    </row>
    <row r="5" spans="1:10" ht="12.75" x14ac:dyDescent="0.2">
      <c r="A5" s="99"/>
      <c r="B5" s="72"/>
      <c r="C5" s="72"/>
      <c r="D5" s="72"/>
      <c r="E5" s="72"/>
      <c r="F5" s="72"/>
      <c r="G5" s="72"/>
      <c r="H5" s="82"/>
      <c r="I5" s="73"/>
      <c r="J5" s="73"/>
    </row>
    <row r="6" spans="1:10" x14ac:dyDescent="0.2">
      <c r="A6" s="100"/>
      <c r="B6" s="83"/>
      <c r="C6" s="83"/>
      <c r="D6" s="83"/>
      <c r="E6" s="83"/>
      <c r="F6" s="83"/>
      <c r="G6" s="83"/>
      <c r="H6" s="90"/>
    </row>
    <row r="7" spans="1:10" x14ac:dyDescent="0.2">
      <c r="A7" s="101" t="s">
        <v>250</v>
      </c>
      <c r="B7" s="79" t="str">
        <f>numerodeconcurso</f>
        <v>2009/0257-0001</v>
      </c>
      <c r="C7" s="72"/>
      <c r="D7" s="80"/>
      <c r="E7" s="80" t="s">
        <v>1</v>
      </c>
      <c r="F7" s="86">
        <f>fechadeconcurso</f>
        <v>40017</v>
      </c>
      <c r="G7" s="80" t="s">
        <v>117</v>
      </c>
      <c r="H7" s="81" t="str">
        <f>plazocalculado&amp;" días naturales"</f>
        <v>153 días naturales</v>
      </c>
    </row>
    <row r="8" spans="1:10" ht="11.25" customHeight="1" x14ac:dyDescent="0.2">
      <c r="A8" s="102" t="s">
        <v>105</v>
      </c>
      <c r="B8" s="12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4"/>
      <c r="D8" s="124"/>
      <c r="E8" s="124"/>
      <c r="F8" s="124"/>
      <c r="G8" s="124"/>
      <c r="H8" s="125"/>
    </row>
    <row r="9" spans="1:10" x14ac:dyDescent="0.2">
      <c r="A9" s="103"/>
      <c r="B9" s="124"/>
      <c r="C9" s="124"/>
      <c r="D9" s="124"/>
      <c r="E9" s="124"/>
      <c r="F9" s="124"/>
      <c r="G9" s="124"/>
      <c r="H9" s="125"/>
    </row>
    <row r="10" spans="1:10" x14ac:dyDescent="0.2">
      <c r="A10" s="102" t="s">
        <v>249</v>
      </c>
      <c r="B10" s="72" t="str">
        <f>direcciondelaobra</f>
        <v>Tramo de Barranca del Muerto a Tlahuac.</v>
      </c>
      <c r="C10" s="72"/>
      <c r="D10" s="108"/>
      <c r="E10" s="108" t="s">
        <v>106</v>
      </c>
      <c r="F10" s="109">
        <f>fechainicio</f>
        <v>40026</v>
      </c>
      <c r="G10" s="108" t="s">
        <v>107</v>
      </c>
      <c r="H10" s="110">
        <f>fechaterminacion</f>
        <v>40178</v>
      </c>
    </row>
    <row r="11" spans="1:10" x14ac:dyDescent="0.2">
      <c r="A11" s="100"/>
      <c r="B11" s="83" t="str">
        <f>coloniadelaobra&amp;", "&amp;ciudaddelaobra&amp;", "&amp;estadodelaobra</f>
        <v>Colonia de la obra., México, Distrito Federal</v>
      </c>
      <c r="C11" s="83"/>
      <c r="D11" s="83"/>
      <c r="E11" s="83"/>
      <c r="F11" s="83"/>
      <c r="G11" s="83"/>
      <c r="H11" s="111"/>
    </row>
    <row r="12" spans="1:10" ht="3.75" customHeight="1" x14ac:dyDescent="0.2">
      <c r="A12" s="72"/>
      <c r="B12" s="72"/>
      <c r="C12" s="72"/>
      <c r="D12" s="72"/>
      <c r="E12" s="72"/>
      <c r="F12" s="72"/>
      <c r="G12" s="72"/>
      <c r="H12" s="72"/>
    </row>
    <row r="13" spans="1:10" x14ac:dyDescent="0.2">
      <c r="A13" s="129" t="s">
        <v>267</v>
      </c>
      <c r="B13" s="130"/>
      <c r="C13" s="130"/>
      <c r="D13" s="130"/>
      <c r="E13" s="131"/>
      <c r="F13" s="118" t="s">
        <v>266</v>
      </c>
    </row>
    <row r="14" spans="1:10" x14ac:dyDescent="0.2">
      <c r="A14" s="132"/>
      <c r="B14" s="133"/>
      <c r="C14" s="133"/>
      <c r="D14" s="133"/>
      <c r="E14" s="134"/>
      <c r="F14" s="119"/>
    </row>
    <row r="15" spans="1:10" ht="12" thickBot="1" x14ac:dyDescent="0.25">
      <c r="A15" s="70"/>
    </row>
    <row r="16" spans="1:10" ht="12.75" thickTop="1" thickBot="1" x14ac:dyDescent="0.25">
      <c r="A16" s="3" t="s">
        <v>2</v>
      </c>
      <c r="B16" s="4" t="s">
        <v>259</v>
      </c>
      <c r="C16" s="4" t="s">
        <v>3</v>
      </c>
      <c r="D16" s="95" t="s">
        <v>12</v>
      </c>
      <c r="E16" s="95" t="s">
        <v>262</v>
      </c>
      <c r="F16" s="105" t="s">
        <v>4</v>
      </c>
    </row>
    <row r="17" spans="1:8" ht="12" thickTop="1" x14ac:dyDescent="0.2">
      <c r="A17" s="71" t="s">
        <v>5</v>
      </c>
    </row>
    <row r="18" spans="1:8" x14ac:dyDescent="0.2">
      <c r="A18" s="91" t="s">
        <v>96</v>
      </c>
      <c r="B18" s="92" t="s">
        <v>99</v>
      </c>
      <c r="C18" s="93" t="s">
        <v>6</v>
      </c>
      <c r="D18" s="96" t="s">
        <v>9</v>
      </c>
      <c r="E18" s="89" t="s">
        <v>11</v>
      </c>
      <c r="F18" s="89" t="s">
        <v>168</v>
      </c>
    </row>
    <row r="19" spans="1:8" x14ac:dyDescent="0.2">
      <c r="A19" s="34"/>
      <c r="C19" s="5"/>
      <c r="D19" s="5"/>
      <c r="E19" s="5"/>
      <c r="F19" s="89"/>
    </row>
    <row r="20" spans="1:8" x14ac:dyDescent="0.2">
      <c r="A20" s="71" t="s">
        <v>102</v>
      </c>
      <c r="H20" s="72"/>
    </row>
    <row r="21" spans="1:8" x14ac:dyDescent="0.2">
      <c r="A21" s="106" t="str">
        <f>razonsocial</f>
        <v>Neodata, S.A. de C.V.</v>
      </c>
      <c r="B21" s="74"/>
      <c r="C21" s="74"/>
      <c r="D21" s="75"/>
      <c r="E21" s="75" t="s">
        <v>103</v>
      </c>
      <c r="F21" s="48" t="s">
        <v>170</v>
      </c>
    </row>
    <row r="22" spans="1:8" x14ac:dyDescent="0.2">
      <c r="A22" s="35" t="str">
        <f>responsable&amp;"  "&amp;cargo</f>
        <v>JORGE L. DÁVALOS MICELI  DIRECTOR GENERAL</v>
      </c>
      <c r="B22" s="76"/>
      <c r="C22" s="76"/>
      <c r="D22" s="77"/>
      <c r="E22" s="77" t="s">
        <v>104</v>
      </c>
      <c r="F22" s="49" t="s">
        <v>172</v>
      </c>
    </row>
    <row r="23" spans="1:8" x14ac:dyDescent="0.2">
      <c r="H23" s="71" t="s">
        <v>7</v>
      </c>
    </row>
  </sheetData>
  <mergeCells count="4">
    <mergeCell ref="B2:H2"/>
    <mergeCell ref="B3:H3"/>
    <mergeCell ref="B8:H9"/>
    <mergeCell ref="A13:E14"/>
  </mergeCells>
  <pageMargins left="0.59055118110236227" right="0.23622047244094491" top="0.59055118110236227" bottom="0.43307086614173229" header="0.27559055118110237" footer="0.27559055118110237"/>
  <pageSetup orientation="landscape" r:id="rId1"/>
  <headerFooter alignWithMargins="0">
    <oddHeader>&amp;R&amp;9Página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a) Mano de Obra Anexo 16a</vt:lpstr>
      <vt:lpstr>b)Maquinaria Anexo 16b</vt:lpstr>
      <vt:lpstr>c)Materiales Anexo 16c</vt:lpstr>
      <vt:lpstr>d)Mano de Obra Anexo 30a</vt:lpstr>
      <vt:lpstr>e)Maquinaria Anexo 30b</vt:lpstr>
      <vt:lpstr>f)Materiales Anexo 30c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2016-05-11T06:52:24Z</cp:lastPrinted>
  <dcterms:created xsi:type="dcterms:W3CDTF">2003-10-02T22:59:07Z</dcterms:created>
  <dcterms:modified xsi:type="dcterms:W3CDTF">2016-06-03T15:29:28Z</dcterms:modified>
</cp:coreProperties>
</file>